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8027 - Oprava střešní 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'2018027 - Oprava střešní ...'!$C$81:$K$260</definedName>
    <definedName name="_xlnm.Print_Area" localSheetId="1">'2018027 - Oprava střešní ...'!$C$4:$J$34,'2018027 - Oprava střešní ...'!$C$40:$J$65,'2018027 - Oprava střešní ...'!$C$71:$K$260</definedName>
    <definedName name="_xlnm.Print_Titles" localSheetId="1">'2018027 - Oprava střešní ...'!$81:$81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60"/>
  <c r="BH260"/>
  <c r="BG260"/>
  <c r="BF260"/>
  <c r="T260"/>
  <c r="T259"/>
  <c r="T258"/>
  <c r="R260"/>
  <c r="R259"/>
  <c r="R258"/>
  <c r="P260"/>
  <c r="P259"/>
  <c r="P258"/>
  <c r="BK260"/>
  <c r="BK259"/>
  <c r="J259"/>
  <c r="BK258"/>
  <c r="J258"/>
  <c r="J260"/>
  <c r="BE260"/>
  <c r="J64"/>
  <c r="J63"/>
  <c r="BI254"/>
  <c r="BH254"/>
  <c r="BG254"/>
  <c r="BF254"/>
  <c r="T254"/>
  <c r="T253"/>
  <c r="R254"/>
  <c r="R253"/>
  <c r="P254"/>
  <c r="P253"/>
  <c r="BK254"/>
  <c r="BK253"/>
  <c r="J253"/>
  <c r="J254"/>
  <c r="BE254"/>
  <c r="J62"/>
  <c r="BI249"/>
  <c r="BH249"/>
  <c r="BG249"/>
  <c r="BF249"/>
  <c r="T249"/>
  <c r="T248"/>
  <c r="R249"/>
  <c r="R248"/>
  <c r="P249"/>
  <c r="P248"/>
  <c r="BK249"/>
  <c r="BK248"/>
  <c r="J248"/>
  <c r="J249"/>
  <c r="BE249"/>
  <c r="J6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2"/>
  <c r="BH222"/>
  <c r="BG222"/>
  <c r="BF222"/>
  <c r="T222"/>
  <c r="R222"/>
  <c r="P222"/>
  <c r="BK222"/>
  <c r="J222"/>
  <c r="BE222"/>
  <c r="BI218"/>
  <c r="BH218"/>
  <c r="BG218"/>
  <c r="BF218"/>
  <c r="T218"/>
  <c r="T217"/>
  <c r="R218"/>
  <c r="R217"/>
  <c r="P218"/>
  <c r="P217"/>
  <c r="BK218"/>
  <c r="BK217"/>
  <c r="J217"/>
  <c r="J218"/>
  <c r="BE218"/>
  <c r="J60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T119"/>
  <c r="R120"/>
  <c r="R119"/>
  <c r="P120"/>
  <c r="P119"/>
  <c r="BK120"/>
  <c r="BK119"/>
  <c r="J119"/>
  <c r="J120"/>
  <c r="BE120"/>
  <c r="J5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T100"/>
  <c r="R101"/>
  <c r="R100"/>
  <c r="P101"/>
  <c r="P100"/>
  <c r="BK101"/>
  <c r="BK100"/>
  <c r="J100"/>
  <c r="J101"/>
  <c r="BE101"/>
  <c r="J58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57"/>
  <c r="J56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5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5"/>
  <c r="F32"/>
  <c i="1" r="BD52"/>
  <c i="2" r="BH85"/>
  <c r="F31"/>
  <c i="1" r="BC52"/>
  <c i="2" r="BG85"/>
  <c r="F30"/>
  <c i="1" r="BB52"/>
  <c i="2" r="BF85"/>
  <c r="J29"/>
  <c i="1" r="AW52"/>
  <c i="2" r="F29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2"/>
  <c r="J25"/>
  <c i="1" r="AG52"/>
  <c i="2" r="J85"/>
  <c r="BE85"/>
  <c r="J28"/>
  <c i="1" r="AV52"/>
  <c i="2" r="F28"/>
  <c i="1" r="AZ52"/>
  <c i="2" r="J54"/>
  <c r="J53"/>
  <c r="F78"/>
  <c r="F76"/>
  <c r="E74"/>
  <c r="F47"/>
  <c r="F45"/>
  <c r="E43"/>
  <c r="J34"/>
  <c r="J19"/>
  <c r="E19"/>
  <c r="J78"/>
  <c r="J47"/>
  <c r="J18"/>
  <c r="J16"/>
  <c r="E16"/>
  <c r="F79"/>
  <c r="F48"/>
  <c r="J15"/>
  <c r="J10"/>
  <c r="J76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<sst xmlns="http://schemas.openxmlformats.org/spreadsheetml/2006/main">
  <si>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</si>
  <si>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</si>
  <si>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</si>
  <si>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</si>
  <si>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</si>
  <si>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</si>
  <si>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</si>
  <si>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{2179b66a-d9b4-43c6-9a4c-146c04230222}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</si>
  <si>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</si>
  <si>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</si>
  <si>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</si>
  <si>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</si>
  <si>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</si>
  <si>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</si>
  <si>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</si>
  <si>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</si>
  <si>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</si>
  <si>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</si>
  <si>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</si>
  <si>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střešní krytiny Rotava, budova zastávky</t>
  </si>
  <si>
    <t>KSO:</t>
  </si>
  <si>
    <t/>
  </si>
  <si>
    <t>CC-CZ:</t>
  </si>
  <si>
    <t>Místo:</t>
  </si>
  <si>
    <t xml:space="preserve"> </t>
  </si>
  <si>
    <t>Datum:</t>
  </si>
  <si>
    <t>17. 5. 2018</t>
  </si>
  <si>
    <t>Zadavatel:</t>
  </si>
  <si>
    <t>IČ:</t>
  </si>
  <si>
    <t>70994234</t>
  </si>
  <si>
    <t>SŽDC s.o., Dlážděná 1003/7, Praha 1, Nové Město 11</t>
  </si>
  <si>
    <t>DIČ:</t>
  </si>
  <si>
    <t>CZ70994234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</si>
  <si>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</si>
  <si>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</si>
  <si>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</si>
  <si>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</si>
  <si>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</si>
  <si>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</si>
  <si>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</si>
  <si>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</si>
  <si>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</si>
  <si>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</si>
  <si>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</si>
  <si>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</si>
  <si>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</si>
  <si>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</si>
  <si>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</si>
  <si>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</si>
  <si>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</si>
  <si>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</si>
  <si>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</si>
  <si>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</si>
  <si>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</si>
  <si>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</si>
  <si>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</si>
  <si>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</si>
  <si>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</si>
  <si>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</si>
  <si>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</si>
  <si>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</si>
  <si>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</si>
  <si>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</si>
  <si>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</si>
  <si>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</si>
  <si>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</si>
  <si>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</si>
  <si>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</si>
  <si>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</si>
  <si>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</si>
  <si>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</si>
  <si>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</si>
  <si>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</si>
  <si>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</si>
  <si>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</si>
  <si>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</si>
  <si>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</si>
  <si>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</si>
  <si>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</si>
  <si>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</si>
  <si>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</si>
  <si>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</si>
  <si>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</si>
  <si>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</si>
  <si>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</si>
  <si>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</si>
  <si>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</si>
  <si>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</si>
  <si>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</si>
  <si>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</si>
  <si>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</si>
  <si>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</si>
  <si>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</si>
  <si>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</si>
  <si>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</si>
  <si>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</si>
  <si>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</si>
  <si>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</si>
  <si>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</si>
  <si>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</si>
  <si>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</si>
  <si>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</si>
  <si>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</si>
  <si>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</si>
  <si>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</si>
  <si>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</si>
  <si>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</si>
  <si>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</si>
  <si>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</si>
  <si>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</si>
  <si>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</si>
  <si>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</si>
  <si>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</si>
  <si>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</si>
  <si>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</si>
  <si>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</si>
  <si>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</si>
  <si>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</si>
  <si>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</si>
  <si>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</si>
  <si>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</si>
  <si>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</si>
  <si>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</si>
  <si>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952902511</t>
  </si>
  <si>
    <t xml:space="preserve">Čištění budov při provádění oprav a udržovacích prací  střešních nebo nadstřešních konstrukcí, střech šikmých</t>
  </si>
  <si>
    <t>m2</t>
  </si>
  <si>
    <t>CS ÚRS 2018 01</t>
  </si>
  <si>
    <t>4</t>
  </si>
  <si>
    <t>-1504706257</t>
  </si>
  <si>
    <t>VV</t>
  </si>
  <si>
    <t>očištění horní starny bednění</t>
  </si>
  <si>
    <t>(18,40*13,00)/cos(30)</t>
  </si>
  <si>
    <t>Součet</t>
  </si>
  <si>
    <t>952R002</t>
  </si>
  <si>
    <t>oprava komínové hlavy</t>
  </si>
  <si>
    <t>soubor</t>
  </si>
  <si>
    <t>-836475364</t>
  </si>
  <si>
    <t>3</t>
  </si>
  <si>
    <t>R02</t>
  </si>
  <si>
    <t>D+M pomocného lešení - k realizaci zakázky</t>
  </si>
  <si>
    <t>16</t>
  </si>
  <si>
    <t>-311827089</t>
  </si>
  <si>
    <t>997</t>
  </si>
  <si>
    <t>Přesun sutě</t>
  </si>
  <si>
    <t>997013152</t>
  </si>
  <si>
    <t xml:space="preserve">Vnitrostaveništní doprava suti a vybouraných hmot  vodorovně do 50 m svisle s omezením mechanizace pro budovy a haly výšky přes 6 do 9 m</t>
  </si>
  <si>
    <t>t</t>
  </si>
  <si>
    <t>-1445836522</t>
  </si>
  <si>
    <t>5</t>
  </si>
  <si>
    <t>997013511</t>
  </si>
  <si>
    <t xml:space="preserve">Odvoz suti a vybouraných hmot z meziskládky na skládku  s naložením a se složením, na vzdálenost do 1 km</t>
  </si>
  <si>
    <t>-440257854</t>
  </si>
  <si>
    <t>6</t>
  </si>
  <si>
    <t>997013509</t>
  </si>
  <si>
    <t xml:space="preserve">Odvoz suti a vybouraných hmot na skládku nebo meziskládku  se složením, na vzdálenost Příplatek k ceně za každý další i započatý 1 km přes 1 km</t>
  </si>
  <si>
    <t>1343343406</t>
  </si>
  <si>
    <t>6,988*30 'Přepočtené koeficientem množství</t>
  </si>
  <si>
    <t>7</t>
  </si>
  <si>
    <t>997013821</t>
  </si>
  <si>
    <t>Poplatek za uložení stavebního odpadu na skládce (skládkovné) ze stavebních materiálů obsahujících azbest zatříděných do Katalogu odpadů pod kódem 170 605</t>
  </si>
  <si>
    <t>-1799914807</t>
  </si>
  <si>
    <t>PSV</t>
  </si>
  <si>
    <t>Práce a dodávky PSV</t>
  </si>
  <si>
    <t>743</t>
  </si>
  <si>
    <t>Elektromontáže - hrubá montáž</t>
  </si>
  <si>
    <t>8</t>
  </si>
  <si>
    <t>743621110.1</t>
  </si>
  <si>
    <t>Montáž hromosvodného vedení svodových drátů nebo lan s podpěrami, D do 10 mm</t>
  </si>
  <si>
    <t>kpl.</t>
  </si>
  <si>
    <t>-713288604</t>
  </si>
  <si>
    <t>762</t>
  </si>
  <si>
    <t>Konstrukce tesařské</t>
  </si>
  <si>
    <t>762331921</t>
  </si>
  <si>
    <t xml:space="preserve">Vázané konstrukce krovů  vyřezání části střešní vazby průřezové plochy řeziva přes 120 do 224 cm2, délky vyřezané části krovového prvku do 3 m</t>
  </si>
  <si>
    <t>m</t>
  </si>
  <si>
    <t>-616691920</t>
  </si>
  <si>
    <t>pro výměnu poškozených krovů (0,50 m3)</t>
  </si>
  <si>
    <t>0,50/0,022</t>
  </si>
  <si>
    <t>10</t>
  </si>
  <si>
    <t>762332922</t>
  </si>
  <si>
    <t xml:space="preserve">Vázané konstrukce krovů  doplnění části střešní vazby z hranolů, nebo hranolků (materiál v ceně), průřezové plochy přes 120 do 224 cm2</t>
  </si>
  <si>
    <t>326454036</t>
  </si>
  <si>
    <t>doplnění za poškozené krovy (0,50 m3)</t>
  </si>
  <si>
    <t>11</t>
  </si>
  <si>
    <t>762341932</t>
  </si>
  <si>
    <t xml:space="preserve">Bednění a laťování střech  vyřezání jednotlivých otvorů bez rozebrání krytiny v bednění z prken tl. do 32 mm, otvoru plochy jednotlivě přes 1 do 4 m2</t>
  </si>
  <si>
    <t>875397977</t>
  </si>
  <si>
    <t xml:space="preserve">demontáž poškozeného bednění a pro výněnu krovů </t>
  </si>
  <si>
    <t>70,00</t>
  </si>
  <si>
    <t>12</t>
  </si>
  <si>
    <t>762343912</t>
  </si>
  <si>
    <t xml:space="preserve">Bednění a laťování střech  zabednění jednotlivých otvorů ve střeše prkny tl. do 32 mm (materiál v ceně), otvoru plochy jednotlivě přes 1 do 4 m2</t>
  </si>
  <si>
    <t>1824842982</t>
  </si>
  <si>
    <t>doplnění dřevěnného bednění vč. dodávky materiálu</t>
  </si>
  <si>
    <t>13</t>
  </si>
  <si>
    <t>762R001</t>
  </si>
  <si>
    <t>úprava bednění pro dodržení požární bezpečnosti</t>
  </si>
  <si>
    <t>-1583987742</t>
  </si>
  <si>
    <t>14</t>
  </si>
  <si>
    <t>998762202</t>
  </si>
  <si>
    <t xml:space="preserve">Přesun hmot pro konstrukce tesařské  stanovený procentní sazbou (%) z ceny vodorovná dopravní vzdálenost do 50 m v objektech výšky přes 6 do 12 m</t>
  </si>
  <si>
    <t>%</t>
  </si>
  <si>
    <t>1417666850</t>
  </si>
  <si>
    <t>764</t>
  </si>
  <si>
    <t>Konstrukce klempířské</t>
  </si>
  <si>
    <t>764001891</t>
  </si>
  <si>
    <t>Demontáž klempířských konstrukcí oplechování úžlabí do suti</t>
  </si>
  <si>
    <t>395628700</t>
  </si>
  <si>
    <t>úžlabí</t>
  </si>
  <si>
    <t>4,00/cos(30)*4</t>
  </si>
  <si>
    <t>764002801</t>
  </si>
  <si>
    <t>Demontáž klempířských konstrukcí závětrné lišty do suti</t>
  </si>
  <si>
    <t>392293411</t>
  </si>
  <si>
    <t>ukončení štítových hran</t>
  </si>
  <si>
    <t>6,00/cos(30)*2</t>
  </si>
  <si>
    <t>17</t>
  </si>
  <si>
    <t>764002812</t>
  </si>
  <si>
    <t>Demontáž klempířských konstrukcí okapového plechu do suti, v krytině skládané</t>
  </si>
  <si>
    <t>289284099</t>
  </si>
  <si>
    <t>okapová hrana</t>
  </si>
  <si>
    <t>6,00*2+7,00*2+13,00</t>
  </si>
  <si>
    <t>18</t>
  </si>
  <si>
    <t>764002821</t>
  </si>
  <si>
    <t>Demontáž klempířských konstrukcí střešního výlezu do suti</t>
  </si>
  <si>
    <t>kus</t>
  </si>
  <si>
    <t>-631008286</t>
  </si>
  <si>
    <t>výlezová okna</t>
  </si>
  <si>
    <t>19</t>
  </si>
  <si>
    <t>764002841</t>
  </si>
  <si>
    <t>Demontáž klempířských konstrukcí oplechování horních ploch zdí a nadezdívek do suti</t>
  </si>
  <si>
    <t>1123127922</t>
  </si>
  <si>
    <t>atika</t>
  </si>
  <si>
    <t>13,00/cos(30)</t>
  </si>
  <si>
    <t>20</t>
  </si>
  <si>
    <t>764002871</t>
  </si>
  <si>
    <t>Demontáž klempířských konstrukcí lemování zdí do suti</t>
  </si>
  <si>
    <t>779967119</t>
  </si>
  <si>
    <t>lemování k požární zdi</t>
  </si>
  <si>
    <t>764002881</t>
  </si>
  <si>
    <t>Demontáž klempířských konstrukcí lemování střešních prostupů do suti</t>
  </si>
  <si>
    <t>-850622574</t>
  </si>
  <si>
    <t>oplechování komínů</t>
  </si>
  <si>
    <t>1,20*0,45*2</t>
  </si>
  <si>
    <t>1,00*0,45*4+0,80*0,45*2</t>
  </si>
  <si>
    <t>1,00*0,45*4+0,50*0,45*2</t>
  </si>
  <si>
    <t>1,80*0,45*2+0,50*0,45*2</t>
  </si>
  <si>
    <t>22</t>
  </si>
  <si>
    <t>764002891</t>
  </si>
  <si>
    <t>Demontáž klempířských konstrukcí lemování sloupků komínových lávek do suti</t>
  </si>
  <si>
    <t>584842943</t>
  </si>
  <si>
    <t>23</t>
  </si>
  <si>
    <t>764004821</t>
  </si>
  <si>
    <t>Demontáž klempířských konstrukcí žlabu nástřešního do suti</t>
  </si>
  <si>
    <t>-465751782</t>
  </si>
  <si>
    <t>okapový žlab</t>
  </si>
  <si>
    <t>24</t>
  </si>
  <si>
    <t>764004861</t>
  </si>
  <si>
    <t>Demontáž klempířských konstrukcí svodu do suti</t>
  </si>
  <si>
    <t>305225279</t>
  </si>
  <si>
    <t>okapový svod</t>
  </si>
  <si>
    <t>8,00*2</t>
  </si>
  <si>
    <t>25</t>
  </si>
  <si>
    <t>764101151</t>
  </si>
  <si>
    <t>Montáž krytiny z plechu s úpravou u okapů, prostupů a výčnělků střechy rovné ze šablon, počet kusů do 4 ks/m2 do 30°</t>
  </si>
  <si>
    <t>-1386021459</t>
  </si>
  <si>
    <t>plocha střechy</t>
  </si>
  <si>
    <t>26</t>
  </si>
  <si>
    <t>M</t>
  </si>
  <si>
    <t>55350807</t>
  </si>
  <si>
    <t>krytina střešní profilovaný hliníkový plech 0,63x470x1000 barevná</t>
  </si>
  <si>
    <t>32</t>
  </si>
  <si>
    <t>980544526</t>
  </si>
  <si>
    <t>specifikace materiálu</t>
  </si>
  <si>
    <t>2,40*276,204*1,10</t>
  </si>
  <si>
    <t>27</t>
  </si>
  <si>
    <t>764213452</t>
  </si>
  <si>
    <t>Oplechování střešních prvků z pozinkovaného plechu střešního výlezu rozměru 600 x 600 mm, střechy s krytinou skládanou nebo plechovou</t>
  </si>
  <si>
    <t>1730701467</t>
  </si>
  <si>
    <t>28</t>
  </si>
  <si>
    <t>R01</t>
  </si>
  <si>
    <t>spojovací prvky pro klempířské konstrukce - montá krytiny</t>
  </si>
  <si>
    <t>982312332</t>
  </si>
  <si>
    <t>29</t>
  </si>
  <si>
    <t>764221416</t>
  </si>
  <si>
    <t>Oplechování střešních prvků z hliníkového plechu hřebene nevětraného s použitím hřebenového plechu rš 500 mm</t>
  </si>
  <si>
    <t>890829852</t>
  </si>
  <si>
    <t xml:space="preserve">hřebeny  </t>
  </si>
  <si>
    <t>12,00+3,00*2</t>
  </si>
  <si>
    <t>30</t>
  </si>
  <si>
    <t>764221446</t>
  </si>
  <si>
    <t>Oplechování střešních prvků z hliníkového plechu nároží nevětraného s použitím nárožního plechu rš 500 mm</t>
  </si>
  <si>
    <t>334763114</t>
  </si>
  <si>
    <t>nároží</t>
  </si>
  <si>
    <t>10,00/cos(30)*2</t>
  </si>
  <si>
    <t>31</t>
  </si>
  <si>
    <t>764221467</t>
  </si>
  <si>
    <t>Oplechování střešních prvků z hliníkového plechu úžlabí rš 670 mm</t>
  </si>
  <si>
    <t>1281975689</t>
  </si>
  <si>
    <t>764222405</t>
  </si>
  <si>
    <t>Oplechování střešních prvků z hliníkového plechu štítu závětrnou lištou rš 400 mm</t>
  </si>
  <si>
    <t>-1710075980</t>
  </si>
  <si>
    <t>33</t>
  </si>
  <si>
    <t>764222433</t>
  </si>
  <si>
    <t>Oplechování střešních prvků z hliníkového plechu okapu okapovým plechem střechy rovné rš 250 mm</t>
  </si>
  <si>
    <t>-1330942721</t>
  </si>
  <si>
    <t>34</t>
  </si>
  <si>
    <t>764224406</t>
  </si>
  <si>
    <t>Oplechování horních ploch zdí a nadezdívek (atik) z hliníkového plechu mechanicky kotvené rš 500 mm</t>
  </si>
  <si>
    <t>1471379970</t>
  </si>
  <si>
    <t>35</t>
  </si>
  <si>
    <t>764321415</t>
  </si>
  <si>
    <t>Lemování zdí z hliníkového plechu boční nebo horní rovných, střech s krytinou skládanou mimo prejzovou rš 400 mm</t>
  </si>
  <si>
    <t>-1917941126</t>
  </si>
  <si>
    <t>36</t>
  </si>
  <si>
    <t>764324412</t>
  </si>
  <si>
    <t>Lemování prostupů z hliníkového plechu bez lišty, střech s krytinou skládanou nebo z plechu</t>
  </si>
  <si>
    <t>958550929</t>
  </si>
  <si>
    <t>37</t>
  </si>
  <si>
    <t>764326403</t>
  </si>
  <si>
    <t>Lemování ventilačních nástavců z hliníkového plechu výšky do 1000 mm, se stříškou střech s krytinou prejzovou nebo vlnitou, průměru přes 100 do 150 mm</t>
  </si>
  <si>
    <t>683737039</t>
  </si>
  <si>
    <t>38</t>
  </si>
  <si>
    <t>764511404</t>
  </si>
  <si>
    <t>Žlab podokapní z pozinkovaného plechu včetně háků a čel půlkruhový rš 330 mm</t>
  </si>
  <si>
    <t>1714241739</t>
  </si>
  <si>
    <t>39</t>
  </si>
  <si>
    <t>764511424</t>
  </si>
  <si>
    <t>Žlab podokapní z pozinkovaného plechu včetně háků a čel roh nebo kout, žlabu půlkruhového rš 330 mm</t>
  </si>
  <si>
    <t>558388797</t>
  </si>
  <si>
    <t>40</t>
  </si>
  <si>
    <t>764511445</t>
  </si>
  <si>
    <t>Žlab podokapní z pozinkovaného plechu včetně háků a čel kotlík oválný (trychtýřový), rš žlabu/průměr svodu 400/120 mm</t>
  </si>
  <si>
    <t>-392363719</t>
  </si>
  <si>
    <t>41</t>
  </si>
  <si>
    <t>764518423</t>
  </si>
  <si>
    <t>Svod z pozinkovaného plechu včetně objímek, kolen a odskoků kruhový, průměru 120 mm</t>
  </si>
  <si>
    <t>1360756785</t>
  </si>
  <si>
    <t>42</t>
  </si>
  <si>
    <t>764R002</t>
  </si>
  <si>
    <t>1176006353</t>
  </si>
  <si>
    <t>43</t>
  </si>
  <si>
    <t>998764202</t>
  </si>
  <si>
    <t>Přesun hmot pro konstrukce klempířské stanovený procentní sazbou (%) z ceny vodorovná dopravní vzdálenost do 50 m v objektech výšky přes 6 do 12 m</t>
  </si>
  <si>
    <t>-668556407</t>
  </si>
  <si>
    <t>765</t>
  </si>
  <si>
    <t>Krytina skládaná</t>
  </si>
  <si>
    <t>44</t>
  </si>
  <si>
    <t>765131801</t>
  </si>
  <si>
    <t xml:space="preserve">Demontáž vláknocementové krytiny skládané  sklonu do 30° do suti</t>
  </si>
  <si>
    <t>655588403</t>
  </si>
  <si>
    <t>45</t>
  </si>
  <si>
    <t>765131821</t>
  </si>
  <si>
    <t xml:space="preserve">Demontáž vláknocementové krytiny skládané  sklonu do 30° hřebene nebo nároží z hřebenáčů do suti</t>
  </si>
  <si>
    <t>-1908500711</t>
  </si>
  <si>
    <t>46</t>
  </si>
  <si>
    <t>R03</t>
  </si>
  <si>
    <t xml:space="preserve">Pytle a ochranné pomůcky na likvidaci eternitu   			</t>
  </si>
  <si>
    <t>492470078</t>
  </si>
  <si>
    <t>47</t>
  </si>
  <si>
    <t>765135021</t>
  </si>
  <si>
    <t xml:space="preserve">Montáž střešních doplňků vláknocementové krytiny skládané  stoupací plošiny, délky do 1m</t>
  </si>
  <si>
    <t>1101637561</t>
  </si>
  <si>
    <t>48</t>
  </si>
  <si>
    <t>55351097</t>
  </si>
  <si>
    <t>plošina stoupací 250x800 mm pro falcované i skládané hliníkové střechy</t>
  </si>
  <si>
    <t>-1990038178</t>
  </si>
  <si>
    <t>49</t>
  </si>
  <si>
    <t>765191001</t>
  </si>
  <si>
    <t xml:space="preserve">Montáž pojistné hydroizolační fólie  kladené ve sklonu do 20° lepením (vodotěsné podstřeší) na bednění nebo tepelnou izolaci</t>
  </si>
  <si>
    <t>-882016184</t>
  </si>
  <si>
    <t>podklad pod krytinu</t>
  </si>
  <si>
    <t>50</t>
  </si>
  <si>
    <t>28329322</t>
  </si>
  <si>
    <t>fólie podstřešní paropropustná difúzní kontaktní 160 g/m2 (1,5 x 50 m)</t>
  </si>
  <si>
    <t>1431493620</t>
  </si>
  <si>
    <t>(18,40*13,00)/cos(30)*1,15</t>
  </si>
  <si>
    <t>51</t>
  </si>
  <si>
    <t>765191901</t>
  </si>
  <si>
    <t xml:space="preserve">Demontáž pojistné hydroizolační fólie  kladené ve sklonu do 30°</t>
  </si>
  <si>
    <t>213079427</t>
  </si>
  <si>
    <t>podkladní vrstva</t>
  </si>
  <si>
    <t>52</t>
  </si>
  <si>
    <t>765192001</t>
  </si>
  <si>
    <t>Nouzové zakrytí střechy plachtou</t>
  </si>
  <si>
    <t>336742509</t>
  </si>
  <si>
    <t>53</t>
  </si>
  <si>
    <t>998765202</t>
  </si>
  <si>
    <t>Přesun hmot pro krytiny skládané stanovený procentní sazbou (%) z ceny vodorovná dopravní vzdálenost do 50 m v objektech výšky přes 6 do 12 m</t>
  </si>
  <si>
    <t>1260783277</t>
  </si>
  <si>
    <t>767</t>
  </si>
  <si>
    <t>Konstrukce zámečnické</t>
  </si>
  <si>
    <t>54</t>
  </si>
  <si>
    <t>767851803</t>
  </si>
  <si>
    <t xml:space="preserve">Demontáž komínových lávek  kompletní celé lávky</t>
  </si>
  <si>
    <t>122906204</t>
  </si>
  <si>
    <t>komínové lávky</t>
  </si>
  <si>
    <t>10,00</t>
  </si>
  <si>
    <t>783</t>
  </si>
  <si>
    <t>Dokončovací práce - nátěry</t>
  </si>
  <si>
    <t>55</t>
  </si>
  <si>
    <t>783223111</t>
  </si>
  <si>
    <t>Napouštěcí nátěr tesařských konstrukcí zabudovaných do konstrukce proti dřevokazným houbám, hmyzu a plísním jednonásobný akrylátový</t>
  </si>
  <si>
    <t>451380762</t>
  </si>
  <si>
    <t>nátěr bednění shora</t>
  </si>
  <si>
    <t>VRN</t>
  </si>
  <si>
    <t>Vedlejší rozpočtové náklady</t>
  </si>
  <si>
    <t>VRN9</t>
  </si>
  <si>
    <t>Ostatní náklady</t>
  </si>
  <si>
    <t>56</t>
  </si>
  <si>
    <t>091003000</t>
  </si>
  <si>
    <t>Ostatní náklady související s objektem bez rozlišení</t>
  </si>
  <si>
    <t>CS ÚRS 2016 01</t>
  </si>
  <si>
    <t>1024</t>
  </si>
  <si>
    <t>-1515044858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</si>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</sst>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32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34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34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34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2018027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střešní krytiny Rotava, budova zastávky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17. 5. 2018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SŽDC s.o., Dlážděná 1003/7, Praha 1, Nové Město 11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35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33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71</v>
      </c>
      <c r="BT51" s="116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31.5" customHeight="1">
      <c r="A52" s="117" t="s">
        <v>75</v>
      </c>
      <c r="B52" s="118"/>
      <c r="C52" s="119"/>
      <c r="D52" s="120" t="s">
        <v>16</v>
      </c>
      <c r="E52" s="120"/>
      <c r="F52" s="120"/>
      <c r="G52" s="120"/>
      <c r="H52" s="120"/>
      <c r="I52" s="121"/>
      <c r="J52" s="120" t="s">
        <v>19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'2018027 - Oprava střešní ...'!J25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76</v>
      </c>
      <c r="AR52" s="124"/>
      <c r="AS52" s="125">
        <v>0</v>
      </c>
      <c r="AT52" s="126">
        <f>ROUND(SUM(AV52:AW52),2)</f>
        <v>0</v>
      </c>
      <c r="AU52" s="127">
        <f>'2018027 - Oprava střešní ...'!P82</f>
        <v>0</v>
      </c>
      <c r="AV52" s="126">
        <f>'2018027 - Oprava střešní ...'!J28</f>
        <v>0</v>
      </c>
      <c r="AW52" s="126">
        <f>'2018027 - Oprava střešní ...'!J29</f>
        <v>0</v>
      </c>
      <c r="AX52" s="126">
        <f>'2018027 - Oprava střešní ...'!J30</f>
        <v>0</v>
      </c>
      <c r="AY52" s="126">
        <f>'2018027 - Oprava střešní ...'!J31</f>
        <v>0</v>
      </c>
      <c r="AZ52" s="126">
        <f>'2018027 - Oprava střešní ...'!F28</f>
        <v>0</v>
      </c>
      <c r="BA52" s="126">
        <f>'2018027 - Oprava střešní ...'!F29</f>
        <v>0</v>
      </c>
      <c r="BB52" s="126">
        <f>'2018027 - Oprava střešní ...'!F30</f>
        <v>0</v>
      </c>
      <c r="BC52" s="126">
        <f>'2018027 - Oprava střešní ...'!F31</f>
        <v>0</v>
      </c>
      <c r="BD52" s="128">
        <f>'2018027 - Oprava střešní ...'!F32</f>
        <v>0</v>
      </c>
      <c r="BT52" s="129" t="s">
        <v>77</v>
      </c>
      <c r="BU52" s="129" t="s">
        <v>78</v>
      </c>
      <c r="BV52" s="129" t="s">
        <v>73</v>
      </c>
      <c r="BW52" s="129" t="s">
        <v>7</v>
      </c>
      <c r="BX52" s="129" t="s">
        <v>74</v>
      </c>
      <c r="CL52" s="129" t="s">
        <v>21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6xxhX0WZmLSrvUuL75v7st6jTcXlKRrMjLXYRQk+XSz05FCpOshJ6xecXr2znyXs5vSOCEdA0NbTu91buQMKxw==" hashValue="4sp2xYtxWLoYWimkujyyhqhYXkFR7msDlDCMcBuxIX04DAGSV2NK9Q+N5hxADCFEMhYDnThw68OJE7SqmwKdR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2018027 - Oprava střeš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1"/>
      <c r="C1" s="131"/>
      <c r="D1" s="132" t="s">
        <v>1</v>
      </c>
      <c r="E1" s="131"/>
      <c r="F1" s="133" t="s">
        <v>79</v>
      </c>
      <c r="G1" s="133" t="s">
        <v>80</v>
      </c>
      <c r="H1" s="133"/>
      <c r="I1" s="134"/>
      <c r="J1" s="133" t="s">
        <v>81</v>
      </c>
      <c r="K1" s="132" t="s">
        <v>82</v>
      </c>
      <c r="L1" s="133" t="s">
        <v>83</v>
      </c>
      <c r="M1" s="133"/>
      <c r="N1" s="133"/>
      <c r="O1" s="133"/>
      <c r="P1" s="133"/>
      <c r="Q1" s="133"/>
      <c r="R1" s="133"/>
      <c r="S1" s="133"/>
      <c r="T1" s="13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</v>
      </c>
    </row>
    <row r="3" ht="6.96" customHeight="1">
      <c r="B3" s="24"/>
      <c r="C3" s="25"/>
      <c r="D3" s="25"/>
      <c r="E3" s="25"/>
      <c r="F3" s="25"/>
      <c r="G3" s="25"/>
      <c r="H3" s="25"/>
      <c r="I3" s="135"/>
      <c r="J3" s="25"/>
      <c r="K3" s="26"/>
      <c r="AT3" s="23" t="s">
        <v>84</v>
      </c>
    </row>
    <row r="4" ht="36.96" customHeight="1">
      <c r="B4" s="27"/>
      <c r="C4" s="28"/>
      <c r="D4" s="29" t="s">
        <v>85</v>
      </c>
      <c r="E4" s="28"/>
      <c r="F4" s="28"/>
      <c r="G4" s="28"/>
      <c r="H4" s="28"/>
      <c r="I4" s="136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6"/>
      <c r="J5" s="28"/>
      <c r="K5" s="30"/>
    </row>
    <row r="6" s="1" customFormat="1">
      <c r="B6" s="45"/>
      <c r="C6" s="46"/>
      <c r="D6" s="39" t="s">
        <v>18</v>
      </c>
      <c r="E6" s="46"/>
      <c r="F6" s="46"/>
      <c r="G6" s="46"/>
      <c r="H6" s="46"/>
      <c r="I6" s="137"/>
      <c r="J6" s="46"/>
      <c r="K6" s="50"/>
    </row>
    <row r="7" s="1" customFormat="1" ht="36.96" customHeight="1">
      <c r="B7" s="45"/>
      <c r="C7" s="46"/>
      <c r="D7" s="46"/>
      <c r="E7" s="138" t="s">
        <v>19</v>
      </c>
      <c r="F7" s="46"/>
      <c r="G7" s="46"/>
      <c r="H7" s="46"/>
      <c r="I7" s="137"/>
      <c r="J7" s="46"/>
      <c r="K7" s="50"/>
    </row>
    <row r="8" s="1" customFormat="1">
      <c r="B8" s="45"/>
      <c r="C8" s="46"/>
      <c r="D8" s="46"/>
      <c r="E8" s="46"/>
      <c r="F8" s="46"/>
      <c r="G8" s="46"/>
      <c r="H8" s="46"/>
      <c r="I8" s="137"/>
      <c r="J8" s="46"/>
      <c r="K8" s="50"/>
    </row>
    <row r="9" s="1" customFormat="1" ht="14.4" customHeight="1">
      <c r="B9" s="45"/>
      <c r="C9" s="46"/>
      <c r="D9" s="39" t="s">
        <v>20</v>
      </c>
      <c r="E9" s="46"/>
      <c r="F9" s="34" t="s">
        <v>21</v>
      </c>
      <c r="G9" s="46"/>
      <c r="H9" s="46"/>
      <c r="I9" s="139" t="s">
        <v>22</v>
      </c>
      <c r="J9" s="34" t="s">
        <v>21</v>
      </c>
      <c r="K9" s="50"/>
    </row>
    <row r="10" s="1" customFormat="1" ht="14.4" customHeight="1">
      <c r="B10" s="45"/>
      <c r="C10" s="46"/>
      <c r="D10" s="39" t="s">
        <v>23</v>
      </c>
      <c r="E10" s="46"/>
      <c r="F10" s="34" t="s">
        <v>24</v>
      </c>
      <c r="G10" s="46"/>
      <c r="H10" s="46"/>
      <c r="I10" s="139" t="s">
        <v>25</v>
      </c>
      <c r="J10" s="140" t="str">
        <f>'Rekapitulace stavby'!AN8</f>
        <v>17. 5. 2018</v>
      </c>
      <c r="K10" s="50"/>
    </row>
    <row r="11" s="1" customFormat="1" ht="10.8" customHeight="1">
      <c r="B11" s="45"/>
      <c r="C11" s="46"/>
      <c r="D11" s="46"/>
      <c r="E11" s="46"/>
      <c r="F11" s="46"/>
      <c r="G11" s="46"/>
      <c r="H11" s="46"/>
      <c r="I11" s="137"/>
      <c r="J11" s="46"/>
      <c r="K11" s="50"/>
    </row>
    <row r="12" s="1" customFormat="1" ht="14.4" customHeight="1">
      <c r="B12" s="45"/>
      <c r="C12" s="46"/>
      <c r="D12" s="39" t="s">
        <v>27</v>
      </c>
      <c r="E12" s="46"/>
      <c r="F12" s="46"/>
      <c r="G12" s="46"/>
      <c r="H12" s="46"/>
      <c r="I12" s="139" t="s">
        <v>28</v>
      </c>
      <c r="J12" s="34" t="s">
        <v>29</v>
      </c>
      <c r="K12" s="50"/>
    </row>
    <row r="13" s="1" customFormat="1" ht="18" customHeight="1">
      <c r="B13" s="45"/>
      <c r="C13" s="46"/>
      <c r="D13" s="46"/>
      <c r="E13" s="34" t="s">
        <v>30</v>
      </c>
      <c r="F13" s="46"/>
      <c r="G13" s="46"/>
      <c r="H13" s="46"/>
      <c r="I13" s="139" t="s">
        <v>31</v>
      </c>
      <c r="J13" s="34" t="s">
        <v>32</v>
      </c>
      <c r="K13" s="50"/>
    </row>
    <row r="14" s="1" customFormat="1" ht="6.96" customHeight="1">
      <c r="B14" s="45"/>
      <c r="C14" s="46"/>
      <c r="D14" s="46"/>
      <c r="E14" s="46"/>
      <c r="F14" s="46"/>
      <c r="G14" s="46"/>
      <c r="H14" s="46"/>
      <c r="I14" s="137"/>
      <c r="J14" s="46"/>
      <c r="K14" s="50"/>
    </row>
    <row r="15" s="1" customFormat="1" ht="14.4" customHeight="1">
      <c r="B15" s="45"/>
      <c r="C15" s="46"/>
      <c r="D15" s="39" t="s">
        <v>33</v>
      </c>
      <c r="E15" s="46"/>
      <c r="F15" s="46"/>
      <c r="G15" s="46"/>
      <c r="H15" s="46"/>
      <c r="I15" s="139" t="s">
        <v>28</v>
      </c>
      <c r="J15" s="34" t="str">
        <f>IF('Rekapitulace stavby'!AN13="Vyplň údaj","",IF('Rekapitulace stavby'!AN13="","",'Rekapitulace stavby'!AN13))</f>
        <v/>
      </c>
      <c r="K15" s="50"/>
    </row>
    <row r="16" s="1" customFormat="1" ht="18" customHeight="1">
      <c r="B16" s="45"/>
      <c r="C16" s="46"/>
      <c r="D16" s="46"/>
      <c r="E16" s="34" t="str">
        <f>IF('Rekapitulace stavby'!E14="Vyplň údaj","",IF('Rekapitulace stavby'!E14="","",'Rekapitulace stavby'!E14))</f>
        <v/>
      </c>
      <c r="F16" s="46"/>
      <c r="G16" s="46"/>
      <c r="H16" s="46"/>
      <c r="I16" s="139" t="s">
        <v>31</v>
      </c>
      <c r="J16" s="34" t="str">
        <f>IF('Rekapitulace stavby'!AN14="Vyplň údaj","",IF('Rekapitulace stavby'!AN14="","",'Rekapitulace stavby'!AN14))</f>
        <v/>
      </c>
      <c r="K16" s="50"/>
    </row>
    <row r="17" s="1" customFormat="1" ht="6.96" customHeight="1">
      <c r="B17" s="45"/>
      <c r="C17" s="46"/>
      <c r="D17" s="46"/>
      <c r="E17" s="46"/>
      <c r="F17" s="46"/>
      <c r="G17" s="46"/>
      <c r="H17" s="46"/>
      <c r="I17" s="137"/>
      <c r="J17" s="46"/>
      <c r="K17" s="50"/>
    </row>
    <row r="18" s="1" customFormat="1" ht="14.4" customHeight="1">
      <c r="B18" s="45"/>
      <c r="C18" s="46"/>
      <c r="D18" s="39" t="s">
        <v>35</v>
      </c>
      <c r="E18" s="46"/>
      <c r="F18" s="46"/>
      <c r="G18" s="46"/>
      <c r="H18" s="46"/>
      <c r="I18" s="139" t="s">
        <v>28</v>
      </c>
      <c r="J18" s="34" t="str">
        <f>IF('Rekapitulace stavby'!AN16="","",'Rekapitulace stavby'!AN16)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stavby'!E17="","",'Rekapitulace stavby'!E17)</f>
        <v xml:space="preserve"> </v>
      </c>
      <c r="F19" s="46"/>
      <c r="G19" s="46"/>
      <c r="H19" s="46"/>
      <c r="I19" s="139" t="s">
        <v>31</v>
      </c>
      <c r="J19" s="34" t="str">
        <f>IF('Rekapitulace stavby'!AN17="","",'Rekapitulace stavby'!AN17)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37"/>
      <c r="J20" s="46"/>
      <c r="K20" s="50"/>
    </row>
    <row r="21" s="1" customFormat="1" ht="14.4" customHeight="1">
      <c r="B21" s="45"/>
      <c r="C21" s="46"/>
      <c r="D21" s="39" t="s">
        <v>37</v>
      </c>
      <c r="E21" s="46"/>
      <c r="F21" s="46"/>
      <c r="G21" s="46"/>
      <c r="H21" s="46"/>
      <c r="I21" s="137"/>
      <c r="J21" s="46"/>
      <c r="K21" s="50"/>
    </row>
    <row r="22" s="6" customFormat="1" ht="16.5" customHeight="1">
      <c r="B22" s="141"/>
      <c r="C22" s="142"/>
      <c r="D22" s="142"/>
      <c r="E22" s="43" t="s">
        <v>21</v>
      </c>
      <c r="F22" s="43"/>
      <c r="G22" s="43"/>
      <c r="H22" s="43"/>
      <c r="I22" s="143"/>
      <c r="J22" s="142"/>
      <c r="K22" s="144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37"/>
      <c r="J23" s="46"/>
      <c r="K23" s="50"/>
    </row>
    <row r="24" s="1" customFormat="1" ht="6.96" customHeight="1">
      <c r="B24" s="45"/>
      <c r="C24" s="46"/>
      <c r="D24" s="105"/>
      <c r="E24" s="105"/>
      <c r="F24" s="105"/>
      <c r="G24" s="105"/>
      <c r="H24" s="105"/>
      <c r="I24" s="145"/>
      <c r="J24" s="105"/>
      <c r="K24" s="146"/>
    </row>
    <row r="25" s="1" customFormat="1" ht="25.44" customHeight="1">
      <c r="B25" s="45"/>
      <c r="C25" s="46"/>
      <c r="D25" s="147" t="s">
        <v>38</v>
      </c>
      <c r="E25" s="46"/>
      <c r="F25" s="46"/>
      <c r="G25" s="46"/>
      <c r="H25" s="46"/>
      <c r="I25" s="137"/>
      <c r="J25" s="148">
        <f>ROUND(J82,2)</f>
        <v>0</v>
      </c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5"/>
      <c r="J26" s="105"/>
      <c r="K26" s="146"/>
    </row>
    <row r="27" s="1" customFormat="1" ht="14.4" customHeight="1">
      <c r="B27" s="45"/>
      <c r="C27" s="46"/>
      <c r="D27" s="46"/>
      <c r="E27" s="46"/>
      <c r="F27" s="51" t="s">
        <v>40</v>
      </c>
      <c r="G27" s="46"/>
      <c r="H27" s="46"/>
      <c r="I27" s="149" t="s">
        <v>39</v>
      </c>
      <c r="J27" s="51" t="s">
        <v>41</v>
      </c>
      <c r="K27" s="50"/>
    </row>
    <row r="28" s="1" customFormat="1" ht="14.4" customHeight="1">
      <c r="B28" s="45"/>
      <c r="C28" s="46"/>
      <c r="D28" s="54" t="s">
        <v>42</v>
      </c>
      <c r="E28" s="54" t="s">
        <v>43</v>
      </c>
      <c r="F28" s="150">
        <f>ROUND(SUM(BE82:BE260), 2)</f>
        <v>0</v>
      </c>
      <c r="G28" s="46"/>
      <c r="H28" s="46"/>
      <c r="I28" s="151">
        <v>0.20999999999999999</v>
      </c>
      <c r="J28" s="150">
        <f>ROUND(ROUND((SUM(BE82:BE260)), 2)*I28, 2)</f>
        <v>0</v>
      </c>
      <c r="K28" s="50"/>
    </row>
    <row r="29" s="1" customFormat="1" ht="14.4" customHeight="1">
      <c r="B29" s="45"/>
      <c r="C29" s="46"/>
      <c r="D29" s="46"/>
      <c r="E29" s="54" t="s">
        <v>44</v>
      </c>
      <c r="F29" s="150">
        <f>ROUND(SUM(BF82:BF260), 2)</f>
        <v>0</v>
      </c>
      <c r="G29" s="46"/>
      <c r="H29" s="46"/>
      <c r="I29" s="151">
        <v>0.14999999999999999</v>
      </c>
      <c r="J29" s="150">
        <f>ROUND(ROUND((SUM(BF82:BF260)), 2)*I29, 2)</f>
        <v>0</v>
      </c>
      <c r="K29" s="50"/>
    </row>
    <row r="30" hidden="1" s="1" customFormat="1" ht="14.4" customHeight="1">
      <c r="B30" s="45"/>
      <c r="C30" s="46"/>
      <c r="D30" s="46"/>
      <c r="E30" s="54" t="s">
        <v>45</v>
      </c>
      <c r="F30" s="150">
        <f>ROUND(SUM(BG82:BG260), 2)</f>
        <v>0</v>
      </c>
      <c r="G30" s="46"/>
      <c r="H30" s="46"/>
      <c r="I30" s="151">
        <v>0.20999999999999999</v>
      </c>
      <c r="J30" s="150">
        <v>0</v>
      </c>
      <c r="K30" s="50"/>
    </row>
    <row r="31" hidden="1" s="1" customFormat="1" ht="14.4" customHeight="1">
      <c r="B31" s="45"/>
      <c r="C31" s="46"/>
      <c r="D31" s="46"/>
      <c r="E31" s="54" t="s">
        <v>46</v>
      </c>
      <c r="F31" s="150">
        <f>ROUND(SUM(BH82:BH260), 2)</f>
        <v>0</v>
      </c>
      <c r="G31" s="46"/>
      <c r="H31" s="46"/>
      <c r="I31" s="151">
        <v>0.14999999999999999</v>
      </c>
      <c r="J31" s="150"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0">
        <f>ROUND(SUM(BI82:BI260), 2)</f>
        <v>0</v>
      </c>
      <c r="G32" s="46"/>
      <c r="H32" s="46"/>
      <c r="I32" s="151">
        <v>0</v>
      </c>
      <c r="J32" s="150">
        <v>0</v>
      </c>
      <c r="K32" s="50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137"/>
      <c r="J33" s="46"/>
      <c r="K33" s="50"/>
    </row>
    <row r="34" s="1" customFormat="1" ht="25.44" customHeight="1">
      <c r="B34" s="45"/>
      <c r="C34" s="152"/>
      <c r="D34" s="153" t="s">
        <v>48</v>
      </c>
      <c r="E34" s="97"/>
      <c r="F34" s="97"/>
      <c r="G34" s="154" t="s">
        <v>49</v>
      </c>
      <c r="H34" s="155" t="s">
        <v>50</v>
      </c>
      <c r="I34" s="156"/>
      <c r="J34" s="157">
        <f>SUM(J25:J32)</f>
        <v>0</v>
      </c>
      <c r="K34" s="158"/>
    </row>
    <row r="35" s="1" customFormat="1" ht="14.4" customHeight="1">
      <c r="B35" s="66"/>
      <c r="C35" s="67"/>
      <c r="D35" s="67"/>
      <c r="E35" s="67"/>
      <c r="F35" s="67"/>
      <c r="G35" s="67"/>
      <c r="H35" s="67"/>
      <c r="I35" s="159"/>
      <c r="J35" s="67"/>
      <c r="K35" s="68"/>
    </row>
    <row r="39" s="1" customFormat="1" ht="6.96" customHeight="1">
      <c r="B39" s="160"/>
      <c r="C39" s="161"/>
      <c r="D39" s="161"/>
      <c r="E39" s="161"/>
      <c r="F39" s="161"/>
      <c r="G39" s="161"/>
      <c r="H39" s="161"/>
      <c r="I39" s="162"/>
      <c r="J39" s="161"/>
      <c r="K39" s="163"/>
    </row>
    <row r="40" s="1" customFormat="1" ht="36.96" customHeight="1">
      <c r="B40" s="45"/>
      <c r="C40" s="29" t="s">
        <v>86</v>
      </c>
      <c r="D40" s="46"/>
      <c r="E40" s="46"/>
      <c r="F40" s="46"/>
      <c r="G40" s="46"/>
      <c r="H40" s="46"/>
      <c r="I40" s="137"/>
      <c r="J40" s="46"/>
      <c r="K40" s="50"/>
    </row>
    <row r="41" s="1" customFormat="1" ht="6.96" customHeight="1">
      <c r="B41" s="45"/>
      <c r="C41" s="46"/>
      <c r="D41" s="46"/>
      <c r="E41" s="46"/>
      <c r="F41" s="46"/>
      <c r="G41" s="46"/>
      <c r="H41" s="46"/>
      <c r="I41" s="137"/>
      <c r="J41" s="46"/>
      <c r="K41" s="50"/>
    </row>
    <row r="42" s="1" customFormat="1" ht="14.4" customHeight="1">
      <c r="B42" s="45"/>
      <c r="C42" s="39" t="s">
        <v>18</v>
      </c>
      <c r="D42" s="46"/>
      <c r="E42" s="46"/>
      <c r="F42" s="46"/>
      <c r="G42" s="46"/>
      <c r="H42" s="46"/>
      <c r="I42" s="137"/>
      <c r="J42" s="46"/>
      <c r="K42" s="50"/>
    </row>
    <row r="43" s="1" customFormat="1" ht="17.25" customHeight="1">
      <c r="B43" s="45"/>
      <c r="C43" s="46"/>
      <c r="D43" s="46"/>
      <c r="E43" s="138" t="str">
        <f>E7</f>
        <v>Oprava střešní krytiny Rotava, budova zastávky</v>
      </c>
      <c r="F43" s="46"/>
      <c r="G43" s="46"/>
      <c r="H43" s="46"/>
      <c r="I43" s="137"/>
      <c r="J43" s="46"/>
      <c r="K43" s="50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137"/>
      <c r="J44" s="46"/>
      <c r="K44" s="50"/>
    </row>
    <row r="45" s="1" customFormat="1" ht="18" customHeight="1">
      <c r="B45" s="45"/>
      <c r="C45" s="39" t="s">
        <v>23</v>
      </c>
      <c r="D45" s="46"/>
      <c r="E45" s="46"/>
      <c r="F45" s="34" t="str">
        <f>F10</f>
        <v xml:space="preserve"> </v>
      </c>
      <c r="G45" s="46"/>
      <c r="H45" s="46"/>
      <c r="I45" s="139" t="s">
        <v>25</v>
      </c>
      <c r="J45" s="140" t="str">
        <f>IF(J10="","",J10)</f>
        <v>17. 5. 2018</v>
      </c>
      <c r="K45" s="50"/>
    </row>
    <row r="46" s="1" customFormat="1" ht="6.96" customHeight="1">
      <c r="B46" s="45"/>
      <c r="C46" s="46"/>
      <c r="D46" s="46"/>
      <c r="E46" s="46"/>
      <c r="F46" s="46"/>
      <c r="G46" s="46"/>
      <c r="H46" s="46"/>
      <c r="I46" s="137"/>
      <c r="J46" s="46"/>
      <c r="K46" s="50"/>
    </row>
    <row r="47" s="1" customFormat="1">
      <c r="B47" s="45"/>
      <c r="C47" s="39" t="s">
        <v>27</v>
      </c>
      <c r="D47" s="46"/>
      <c r="E47" s="46"/>
      <c r="F47" s="34" t="str">
        <f>E13</f>
        <v>SŽDC s.o., Dlážděná 1003/7, Praha 1, Nové Město 11</v>
      </c>
      <c r="G47" s="46"/>
      <c r="H47" s="46"/>
      <c r="I47" s="139" t="s">
        <v>35</v>
      </c>
      <c r="J47" s="43" t="str">
        <f>E19</f>
        <v xml:space="preserve"> </v>
      </c>
      <c r="K47" s="50"/>
    </row>
    <row r="48" s="1" customFormat="1" ht="14.4" customHeight="1">
      <c r="B48" s="45"/>
      <c r="C48" s="39" t="s">
        <v>33</v>
      </c>
      <c r="D48" s="46"/>
      <c r="E48" s="46"/>
      <c r="F48" s="34" t="str">
        <f>IF(E16="","",E16)</f>
        <v/>
      </c>
      <c r="G48" s="46"/>
      <c r="H48" s="46"/>
      <c r="I48" s="137"/>
      <c r="J48" s="164"/>
      <c r="K48" s="50"/>
    </row>
    <row r="49" s="1" customFormat="1" ht="10.32" customHeight="1">
      <c r="B49" s="45"/>
      <c r="C49" s="46"/>
      <c r="D49" s="46"/>
      <c r="E49" s="46"/>
      <c r="F49" s="46"/>
      <c r="G49" s="46"/>
      <c r="H49" s="46"/>
      <c r="I49" s="137"/>
      <c r="J49" s="46"/>
      <c r="K49" s="50"/>
    </row>
    <row r="50" s="1" customFormat="1" ht="29.28" customHeight="1">
      <c r="B50" s="45"/>
      <c r="C50" s="165" t="s">
        <v>87</v>
      </c>
      <c r="D50" s="152"/>
      <c r="E50" s="152"/>
      <c r="F50" s="152"/>
      <c r="G50" s="152"/>
      <c r="H50" s="152"/>
      <c r="I50" s="166"/>
      <c r="J50" s="167" t="s">
        <v>88</v>
      </c>
      <c r="K50" s="168"/>
    </row>
    <row r="51" s="1" customFormat="1" ht="10.32" customHeight="1">
      <c r="B51" s="45"/>
      <c r="C51" s="46"/>
      <c r="D51" s="46"/>
      <c r="E51" s="46"/>
      <c r="F51" s="46"/>
      <c r="G51" s="46"/>
      <c r="H51" s="46"/>
      <c r="I51" s="137"/>
      <c r="J51" s="46"/>
      <c r="K51" s="50"/>
    </row>
    <row r="52" s="1" customFormat="1" ht="29.28" customHeight="1">
      <c r="B52" s="45"/>
      <c r="C52" s="169" t="s">
        <v>89</v>
      </c>
      <c r="D52" s="46"/>
      <c r="E52" s="46"/>
      <c r="F52" s="46"/>
      <c r="G52" s="46"/>
      <c r="H52" s="46"/>
      <c r="I52" s="137"/>
      <c r="J52" s="148">
        <f>J82</f>
        <v>0</v>
      </c>
      <c r="K52" s="50"/>
      <c r="AU52" s="23" t="s">
        <v>90</v>
      </c>
    </row>
    <row r="53" s="7" customFormat="1" ht="24.96" customHeight="1">
      <c r="B53" s="170"/>
      <c r="C53" s="171"/>
      <c r="D53" s="172" t="s">
        <v>91</v>
      </c>
      <c r="E53" s="173"/>
      <c r="F53" s="173"/>
      <c r="G53" s="173"/>
      <c r="H53" s="173"/>
      <c r="I53" s="174"/>
      <c r="J53" s="175">
        <f>J83</f>
        <v>0</v>
      </c>
      <c r="K53" s="176"/>
    </row>
    <row r="54" s="8" customFormat="1" ht="19.92" customHeight="1">
      <c r="B54" s="177"/>
      <c r="C54" s="178"/>
      <c r="D54" s="179" t="s">
        <v>92</v>
      </c>
      <c r="E54" s="180"/>
      <c r="F54" s="180"/>
      <c r="G54" s="180"/>
      <c r="H54" s="180"/>
      <c r="I54" s="181"/>
      <c r="J54" s="182">
        <f>J84</f>
        <v>0</v>
      </c>
      <c r="K54" s="183"/>
    </row>
    <row r="55" s="8" customFormat="1" ht="19.92" customHeight="1">
      <c r="B55" s="177"/>
      <c r="C55" s="178"/>
      <c r="D55" s="179" t="s">
        <v>93</v>
      </c>
      <c r="E55" s="180"/>
      <c r="F55" s="180"/>
      <c r="G55" s="180"/>
      <c r="H55" s="180"/>
      <c r="I55" s="181"/>
      <c r="J55" s="182">
        <f>J91</f>
        <v>0</v>
      </c>
      <c r="K55" s="183"/>
    </row>
    <row r="56" s="7" customFormat="1" ht="24.96" customHeight="1">
      <c r="B56" s="170"/>
      <c r="C56" s="171"/>
      <c r="D56" s="172" t="s">
        <v>94</v>
      </c>
      <c r="E56" s="173"/>
      <c r="F56" s="173"/>
      <c r="G56" s="173"/>
      <c r="H56" s="173"/>
      <c r="I56" s="174"/>
      <c r="J56" s="175">
        <f>J97</f>
        <v>0</v>
      </c>
      <c r="K56" s="176"/>
    </row>
    <row r="57" s="8" customFormat="1" ht="19.92" customHeight="1">
      <c r="B57" s="177"/>
      <c r="C57" s="178"/>
      <c r="D57" s="179" t="s">
        <v>95</v>
      </c>
      <c r="E57" s="180"/>
      <c r="F57" s="180"/>
      <c r="G57" s="180"/>
      <c r="H57" s="180"/>
      <c r="I57" s="181"/>
      <c r="J57" s="182">
        <f>J98</f>
        <v>0</v>
      </c>
      <c r="K57" s="183"/>
    </row>
    <row r="58" s="8" customFormat="1" ht="19.92" customHeight="1">
      <c r="B58" s="177"/>
      <c r="C58" s="178"/>
      <c r="D58" s="179" t="s">
        <v>96</v>
      </c>
      <c r="E58" s="180"/>
      <c r="F58" s="180"/>
      <c r="G58" s="180"/>
      <c r="H58" s="180"/>
      <c r="I58" s="181"/>
      <c r="J58" s="182">
        <f>J100</f>
        <v>0</v>
      </c>
      <c r="K58" s="183"/>
    </row>
    <row r="59" s="8" customFormat="1" ht="19.92" customHeight="1">
      <c r="B59" s="177"/>
      <c r="C59" s="178"/>
      <c r="D59" s="179" t="s">
        <v>97</v>
      </c>
      <c r="E59" s="180"/>
      <c r="F59" s="180"/>
      <c r="G59" s="180"/>
      <c r="H59" s="180"/>
      <c r="I59" s="181"/>
      <c r="J59" s="182">
        <f>J119</f>
        <v>0</v>
      </c>
      <c r="K59" s="183"/>
    </row>
    <row r="60" s="8" customFormat="1" ht="19.92" customHeight="1">
      <c r="B60" s="177"/>
      <c r="C60" s="178"/>
      <c r="D60" s="179" t="s">
        <v>98</v>
      </c>
      <c r="E60" s="180"/>
      <c r="F60" s="180"/>
      <c r="G60" s="180"/>
      <c r="H60" s="180"/>
      <c r="I60" s="181"/>
      <c r="J60" s="182">
        <f>J217</f>
        <v>0</v>
      </c>
      <c r="K60" s="183"/>
    </row>
    <row r="61" s="8" customFormat="1" ht="19.92" customHeight="1">
      <c r="B61" s="177"/>
      <c r="C61" s="178"/>
      <c r="D61" s="179" t="s">
        <v>99</v>
      </c>
      <c r="E61" s="180"/>
      <c r="F61" s="180"/>
      <c r="G61" s="180"/>
      <c r="H61" s="180"/>
      <c r="I61" s="181"/>
      <c r="J61" s="182">
        <f>J248</f>
        <v>0</v>
      </c>
      <c r="K61" s="183"/>
    </row>
    <row r="62" s="8" customFormat="1" ht="19.92" customHeight="1">
      <c r="B62" s="177"/>
      <c r="C62" s="178"/>
      <c r="D62" s="179" t="s">
        <v>100</v>
      </c>
      <c r="E62" s="180"/>
      <c r="F62" s="180"/>
      <c r="G62" s="180"/>
      <c r="H62" s="180"/>
      <c r="I62" s="181"/>
      <c r="J62" s="182">
        <f>J253</f>
        <v>0</v>
      </c>
      <c r="K62" s="183"/>
    </row>
    <row r="63" s="7" customFormat="1" ht="24.96" customHeight="1">
      <c r="B63" s="170"/>
      <c r="C63" s="171"/>
      <c r="D63" s="172" t="s">
        <v>101</v>
      </c>
      <c r="E63" s="173"/>
      <c r="F63" s="173"/>
      <c r="G63" s="173"/>
      <c r="H63" s="173"/>
      <c r="I63" s="174"/>
      <c r="J63" s="175">
        <f>J258</f>
        <v>0</v>
      </c>
      <c r="K63" s="176"/>
    </row>
    <row r="64" s="8" customFormat="1" ht="19.92" customHeight="1">
      <c r="B64" s="177"/>
      <c r="C64" s="178"/>
      <c r="D64" s="179" t="s">
        <v>102</v>
      </c>
      <c r="E64" s="180"/>
      <c r="F64" s="180"/>
      <c r="G64" s="180"/>
      <c r="H64" s="180"/>
      <c r="I64" s="181"/>
      <c r="J64" s="182">
        <f>J259</f>
        <v>0</v>
      </c>
      <c r="K64" s="183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37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59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2"/>
      <c r="J70" s="70"/>
      <c r="K70" s="70"/>
      <c r="L70" s="71"/>
    </row>
    <row r="71" s="1" customFormat="1" ht="36.96" customHeight="1">
      <c r="B71" s="45"/>
      <c r="C71" s="72" t="s">
        <v>103</v>
      </c>
      <c r="D71" s="73"/>
      <c r="E71" s="73"/>
      <c r="F71" s="73"/>
      <c r="G71" s="73"/>
      <c r="H71" s="73"/>
      <c r="I71" s="184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84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84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E7</f>
        <v>Oprava střešní krytiny Rotava, budova zastávky</v>
      </c>
      <c r="F74" s="73"/>
      <c r="G74" s="73"/>
      <c r="H74" s="73"/>
      <c r="I74" s="184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84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85" t="str">
        <f>F10</f>
        <v xml:space="preserve"> </v>
      </c>
      <c r="G76" s="73"/>
      <c r="H76" s="73"/>
      <c r="I76" s="186" t="s">
        <v>25</v>
      </c>
      <c r="J76" s="84" t="str">
        <f>IF(J10="","",J10)</f>
        <v>17. 5. 2018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84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85" t="str">
        <f>E13</f>
        <v>SŽDC s.o., Dlážděná 1003/7, Praha 1, Nové Město 11</v>
      </c>
      <c r="G78" s="73"/>
      <c r="H78" s="73"/>
      <c r="I78" s="186" t="s">
        <v>35</v>
      </c>
      <c r="J78" s="185" t="str">
        <f>E19</f>
        <v xml:space="preserve"> </v>
      </c>
      <c r="K78" s="73"/>
      <c r="L78" s="71"/>
    </row>
    <row r="79" s="1" customFormat="1" ht="14.4" customHeight="1">
      <c r="B79" s="45"/>
      <c r="C79" s="75" t="s">
        <v>33</v>
      </c>
      <c r="D79" s="73"/>
      <c r="E79" s="73"/>
      <c r="F79" s="185" t="str">
        <f>IF(E16="","",E16)</f>
        <v/>
      </c>
      <c r="G79" s="73"/>
      <c r="H79" s="73"/>
      <c r="I79" s="184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84"/>
      <c r="J80" s="73"/>
      <c r="K80" s="73"/>
      <c r="L80" s="71"/>
    </row>
    <row r="81" s="9" customFormat="1" ht="29.28" customHeight="1">
      <c r="B81" s="187"/>
      <c r="C81" s="188" t="s">
        <v>104</v>
      </c>
      <c r="D81" s="189" t="s">
        <v>57</v>
      </c>
      <c r="E81" s="189" t="s">
        <v>53</v>
      </c>
      <c r="F81" s="189" t="s">
        <v>105</v>
      </c>
      <c r="G81" s="189" t="s">
        <v>106</v>
      </c>
      <c r="H81" s="189" t="s">
        <v>107</v>
      </c>
      <c r="I81" s="190" t="s">
        <v>108</v>
      </c>
      <c r="J81" s="189" t="s">
        <v>88</v>
      </c>
      <c r="K81" s="191" t="s">
        <v>109</v>
      </c>
      <c r="L81" s="192"/>
      <c r="M81" s="101" t="s">
        <v>110</v>
      </c>
      <c r="N81" s="102" t="s">
        <v>42</v>
      </c>
      <c r="O81" s="102" t="s">
        <v>111</v>
      </c>
      <c r="P81" s="102" t="s">
        <v>112</v>
      </c>
      <c r="Q81" s="102" t="s">
        <v>113</v>
      </c>
      <c r="R81" s="102" t="s">
        <v>114</v>
      </c>
      <c r="S81" s="102" t="s">
        <v>115</v>
      </c>
      <c r="T81" s="103" t="s">
        <v>116</v>
      </c>
    </row>
    <row r="82" s="1" customFormat="1" ht="29.28" customHeight="1">
      <c r="B82" s="45"/>
      <c r="C82" s="107" t="s">
        <v>89</v>
      </c>
      <c r="D82" s="73"/>
      <c r="E82" s="73"/>
      <c r="F82" s="73"/>
      <c r="G82" s="73"/>
      <c r="H82" s="73"/>
      <c r="I82" s="184"/>
      <c r="J82" s="193">
        <f>BK82</f>
        <v>0</v>
      </c>
      <c r="K82" s="73"/>
      <c r="L82" s="71"/>
      <c r="M82" s="104"/>
      <c r="N82" s="105"/>
      <c r="O82" s="105"/>
      <c r="P82" s="194">
        <f>P83+P97+P258</f>
        <v>0</v>
      </c>
      <c r="Q82" s="105"/>
      <c r="R82" s="194">
        <f>R83+R97+R258</f>
        <v>2.8213489799999998</v>
      </c>
      <c r="S82" s="105"/>
      <c r="T82" s="195">
        <f>T83+T97+T258</f>
        <v>6.9876367599999991</v>
      </c>
      <c r="AT82" s="23" t="s">
        <v>71</v>
      </c>
      <c r="AU82" s="23" t="s">
        <v>90</v>
      </c>
      <c r="BK82" s="196">
        <f>BK83+BK97+BK258</f>
        <v>0</v>
      </c>
    </row>
    <row r="83" s="10" customFormat="1" ht="37.44" customHeight="1">
      <c r="B83" s="197"/>
      <c r="C83" s="198"/>
      <c r="D83" s="199" t="s">
        <v>71</v>
      </c>
      <c r="E83" s="200" t="s">
        <v>117</v>
      </c>
      <c r="F83" s="200" t="s">
        <v>118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P84+P91</f>
        <v>0</v>
      </c>
      <c r="Q83" s="205"/>
      <c r="R83" s="206">
        <f>R84+R91</f>
        <v>0</v>
      </c>
      <c r="S83" s="205"/>
      <c r="T83" s="207">
        <f>T84+T91</f>
        <v>0</v>
      </c>
      <c r="AR83" s="208" t="s">
        <v>77</v>
      </c>
      <c r="AT83" s="209" t="s">
        <v>71</v>
      </c>
      <c r="AU83" s="209" t="s">
        <v>72</v>
      </c>
      <c r="AY83" s="208" t="s">
        <v>119</v>
      </c>
      <c r="BK83" s="210">
        <f>BK84+BK91</f>
        <v>0</v>
      </c>
    </row>
    <row r="84" s="10" customFormat="1" ht="19.92" customHeight="1">
      <c r="B84" s="197"/>
      <c r="C84" s="198"/>
      <c r="D84" s="199" t="s">
        <v>71</v>
      </c>
      <c r="E84" s="211" t="s">
        <v>120</v>
      </c>
      <c r="F84" s="211" t="s">
        <v>121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SUM(P85:P90)</f>
        <v>0</v>
      </c>
      <c r="Q84" s="205"/>
      <c r="R84" s="206">
        <f>SUM(R85:R90)</f>
        <v>0</v>
      </c>
      <c r="S84" s="205"/>
      <c r="T84" s="207">
        <f>SUM(T85:T90)</f>
        <v>0</v>
      </c>
      <c r="AR84" s="208" t="s">
        <v>77</v>
      </c>
      <c r="AT84" s="209" t="s">
        <v>71</v>
      </c>
      <c r="AU84" s="209" t="s">
        <v>77</v>
      </c>
      <c r="AY84" s="208" t="s">
        <v>119</v>
      </c>
      <c r="BK84" s="210">
        <f>SUM(BK85:BK90)</f>
        <v>0</v>
      </c>
    </row>
    <row r="85" s="1" customFormat="1" ht="25.5" customHeight="1">
      <c r="B85" s="45"/>
      <c r="C85" s="213" t="s">
        <v>77</v>
      </c>
      <c r="D85" s="213" t="s">
        <v>122</v>
      </c>
      <c r="E85" s="214" t="s">
        <v>123</v>
      </c>
      <c r="F85" s="215" t="s">
        <v>124</v>
      </c>
      <c r="G85" s="216" t="s">
        <v>125</v>
      </c>
      <c r="H85" s="217">
        <v>276.20400000000001</v>
      </c>
      <c r="I85" s="218"/>
      <c r="J85" s="219">
        <f>ROUND(I85*H85,2)</f>
        <v>0</v>
      </c>
      <c r="K85" s="215" t="s">
        <v>126</v>
      </c>
      <c r="L85" s="71"/>
      <c r="M85" s="220" t="s">
        <v>21</v>
      </c>
      <c r="N85" s="221" t="s">
        <v>43</v>
      </c>
      <c r="O85" s="46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3" t="s">
        <v>127</v>
      </c>
      <c r="AT85" s="23" t="s">
        <v>122</v>
      </c>
      <c r="AU85" s="23" t="s">
        <v>84</v>
      </c>
      <c r="AY85" s="23" t="s">
        <v>119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3" t="s">
        <v>77</v>
      </c>
      <c r="BK85" s="224">
        <f>ROUND(I85*H85,2)</f>
        <v>0</v>
      </c>
      <c r="BL85" s="23" t="s">
        <v>127</v>
      </c>
      <c r="BM85" s="23" t="s">
        <v>128</v>
      </c>
    </row>
    <row r="86" s="11" customFormat="1">
      <c r="B86" s="225"/>
      <c r="C86" s="226"/>
      <c r="D86" s="227" t="s">
        <v>129</v>
      </c>
      <c r="E86" s="228" t="s">
        <v>21</v>
      </c>
      <c r="F86" s="229" t="s">
        <v>130</v>
      </c>
      <c r="G86" s="226"/>
      <c r="H86" s="228" t="s">
        <v>21</v>
      </c>
      <c r="I86" s="230"/>
      <c r="J86" s="226"/>
      <c r="K86" s="226"/>
      <c r="L86" s="231"/>
      <c r="M86" s="232"/>
      <c r="N86" s="233"/>
      <c r="O86" s="233"/>
      <c r="P86" s="233"/>
      <c r="Q86" s="233"/>
      <c r="R86" s="233"/>
      <c r="S86" s="233"/>
      <c r="T86" s="234"/>
      <c r="AT86" s="235" t="s">
        <v>129</v>
      </c>
      <c r="AU86" s="235" t="s">
        <v>84</v>
      </c>
      <c r="AV86" s="11" t="s">
        <v>77</v>
      </c>
      <c r="AW86" s="11" t="s">
        <v>36</v>
      </c>
      <c r="AX86" s="11" t="s">
        <v>72</v>
      </c>
      <c r="AY86" s="235" t="s">
        <v>119</v>
      </c>
    </row>
    <row r="87" s="12" customFormat="1">
      <c r="B87" s="236"/>
      <c r="C87" s="237"/>
      <c r="D87" s="227" t="s">
        <v>129</v>
      </c>
      <c r="E87" s="238" t="s">
        <v>21</v>
      </c>
      <c r="F87" s="239" t="s">
        <v>131</v>
      </c>
      <c r="G87" s="237"/>
      <c r="H87" s="240">
        <v>276.20400000000001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AT87" s="246" t="s">
        <v>129</v>
      </c>
      <c r="AU87" s="246" t="s">
        <v>84</v>
      </c>
      <c r="AV87" s="12" t="s">
        <v>84</v>
      </c>
      <c r="AW87" s="12" t="s">
        <v>36</v>
      </c>
      <c r="AX87" s="12" t="s">
        <v>72</v>
      </c>
      <c r="AY87" s="246" t="s">
        <v>119</v>
      </c>
    </row>
    <row r="88" s="13" customFormat="1">
      <c r="B88" s="247"/>
      <c r="C88" s="248"/>
      <c r="D88" s="227" t="s">
        <v>129</v>
      </c>
      <c r="E88" s="249" t="s">
        <v>21</v>
      </c>
      <c r="F88" s="250" t="s">
        <v>132</v>
      </c>
      <c r="G88" s="248"/>
      <c r="H88" s="251">
        <v>276.20400000000001</v>
      </c>
      <c r="I88" s="252"/>
      <c r="J88" s="248"/>
      <c r="K88" s="248"/>
      <c r="L88" s="253"/>
      <c r="M88" s="254"/>
      <c r="N88" s="255"/>
      <c r="O88" s="255"/>
      <c r="P88" s="255"/>
      <c r="Q88" s="255"/>
      <c r="R88" s="255"/>
      <c r="S88" s="255"/>
      <c r="T88" s="256"/>
      <c r="AT88" s="257" t="s">
        <v>129</v>
      </c>
      <c r="AU88" s="257" t="s">
        <v>84</v>
      </c>
      <c r="AV88" s="13" t="s">
        <v>127</v>
      </c>
      <c r="AW88" s="13" t="s">
        <v>36</v>
      </c>
      <c r="AX88" s="13" t="s">
        <v>77</v>
      </c>
      <c r="AY88" s="257" t="s">
        <v>119</v>
      </c>
    </row>
    <row r="89" s="1" customFormat="1" ht="16.5" customHeight="1">
      <c r="B89" s="45"/>
      <c r="C89" s="213" t="s">
        <v>84</v>
      </c>
      <c r="D89" s="213" t="s">
        <v>122</v>
      </c>
      <c r="E89" s="214" t="s">
        <v>133</v>
      </c>
      <c r="F89" s="215" t="s">
        <v>134</v>
      </c>
      <c r="G89" s="216" t="s">
        <v>135</v>
      </c>
      <c r="H89" s="217">
        <v>1</v>
      </c>
      <c r="I89" s="218"/>
      <c r="J89" s="219">
        <f>ROUND(I89*H89,2)</f>
        <v>0</v>
      </c>
      <c r="K89" s="215" t="s">
        <v>21</v>
      </c>
      <c r="L89" s="71"/>
      <c r="M89" s="220" t="s">
        <v>21</v>
      </c>
      <c r="N89" s="221" t="s">
        <v>43</v>
      </c>
      <c r="O89" s="46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3" t="s">
        <v>127</v>
      </c>
      <c r="AT89" s="23" t="s">
        <v>122</v>
      </c>
      <c r="AU89" s="23" t="s">
        <v>84</v>
      </c>
      <c r="AY89" s="23" t="s">
        <v>119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3" t="s">
        <v>77</v>
      </c>
      <c r="BK89" s="224">
        <f>ROUND(I89*H89,2)</f>
        <v>0</v>
      </c>
      <c r="BL89" s="23" t="s">
        <v>127</v>
      </c>
      <c r="BM89" s="23" t="s">
        <v>136</v>
      </c>
    </row>
    <row r="90" s="1" customFormat="1" ht="16.5" customHeight="1">
      <c r="B90" s="45"/>
      <c r="C90" s="213" t="s">
        <v>137</v>
      </c>
      <c r="D90" s="213" t="s">
        <v>122</v>
      </c>
      <c r="E90" s="214" t="s">
        <v>138</v>
      </c>
      <c r="F90" s="215" t="s">
        <v>139</v>
      </c>
      <c r="G90" s="216" t="s">
        <v>135</v>
      </c>
      <c r="H90" s="217">
        <v>1</v>
      </c>
      <c r="I90" s="218"/>
      <c r="J90" s="219">
        <f>ROUND(I90*H90,2)</f>
        <v>0</v>
      </c>
      <c r="K90" s="215" t="s">
        <v>21</v>
      </c>
      <c r="L90" s="71"/>
      <c r="M90" s="220" t="s">
        <v>21</v>
      </c>
      <c r="N90" s="221" t="s">
        <v>43</v>
      </c>
      <c r="O90" s="4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3" t="s">
        <v>140</v>
      </c>
      <c r="AT90" s="23" t="s">
        <v>122</v>
      </c>
      <c r="AU90" s="23" t="s">
        <v>84</v>
      </c>
      <c r="AY90" s="23" t="s">
        <v>119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3" t="s">
        <v>77</v>
      </c>
      <c r="BK90" s="224">
        <f>ROUND(I90*H90,2)</f>
        <v>0</v>
      </c>
      <c r="BL90" s="23" t="s">
        <v>140</v>
      </c>
      <c r="BM90" s="23" t="s">
        <v>141</v>
      </c>
    </row>
    <row r="91" s="10" customFormat="1" ht="29.88" customHeight="1">
      <c r="B91" s="197"/>
      <c r="C91" s="198"/>
      <c r="D91" s="199" t="s">
        <v>71</v>
      </c>
      <c r="E91" s="211" t="s">
        <v>142</v>
      </c>
      <c r="F91" s="211" t="s">
        <v>143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SUM(P92:P96)</f>
        <v>0</v>
      </c>
      <c r="Q91" s="205"/>
      <c r="R91" s="206">
        <f>SUM(R92:R96)</f>
        <v>0</v>
      </c>
      <c r="S91" s="205"/>
      <c r="T91" s="207">
        <f>SUM(T92:T96)</f>
        <v>0</v>
      </c>
      <c r="AR91" s="208" t="s">
        <v>77</v>
      </c>
      <c r="AT91" s="209" t="s">
        <v>71</v>
      </c>
      <c r="AU91" s="209" t="s">
        <v>77</v>
      </c>
      <c r="AY91" s="208" t="s">
        <v>119</v>
      </c>
      <c r="BK91" s="210">
        <f>SUM(BK92:BK96)</f>
        <v>0</v>
      </c>
    </row>
    <row r="92" s="1" customFormat="1" ht="25.5" customHeight="1">
      <c r="B92" s="45"/>
      <c r="C92" s="213" t="s">
        <v>127</v>
      </c>
      <c r="D92" s="213" t="s">
        <v>122</v>
      </c>
      <c r="E92" s="214" t="s">
        <v>144</v>
      </c>
      <c r="F92" s="215" t="s">
        <v>145</v>
      </c>
      <c r="G92" s="216" t="s">
        <v>146</v>
      </c>
      <c r="H92" s="217">
        <v>6.9880000000000004</v>
      </c>
      <c r="I92" s="218"/>
      <c r="J92" s="219">
        <f>ROUND(I92*H92,2)</f>
        <v>0</v>
      </c>
      <c r="K92" s="215" t="s">
        <v>126</v>
      </c>
      <c r="L92" s="71"/>
      <c r="M92" s="220" t="s">
        <v>21</v>
      </c>
      <c r="N92" s="221" t="s">
        <v>43</v>
      </c>
      <c r="O92" s="46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3" t="s">
        <v>127</v>
      </c>
      <c r="AT92" s="23" t="s">
        <v>122</v>
      </c>
      <c r="AU92" s="23" t="s">
        <v>84</v>
      </c>
      <c r="AY92" s="23" t="s">
        <v>119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3" t="s">
        <v>77</v>
      </c>
      <c r="BK92" s="224">
        <f>ROUND(I92*H92,2)</f>
        <v>0</v>
      </c>
      <c r="BL92" s="23" t="s">
        <v>127</v>
      </c>
      <c r="BM92" s="23" t="s">
        <v>147</v>
      </c>
    </row>
    <row r="93" s="1" customFormat="1" ht="25.5" customHeight="1">
      <c r="B93" s="45"/>
      <c r="C93" s="213" t="s">
        <v>148</v>
      </c>
      <c r="D93" s="213" t="s">
        <v>122</v>
      </c>
      <c r="E93" s="214" t="s">
        <v>149</v>
      </c>
      <c r="F93" s="215" t="s">
        <v>150</v>
      </c>
      <c r="G93" s="216" t="s">
        <v>146</v>
      </c>
      <c r="H93" s="217">
        <v>6.9880000000000004</v>
      </c>
      <c r="I93" s="218"/>
      <c r="J93" s="219">
        <f>ROUND(I93*H93,2)</f>
        <v>0</v>
      </c>
      <c r="K93" s="215" t="s">
        <v>126</v>
      </c>
      <c r="L93" s="71"/>
      <c r="M93" s="220" t="s">
        <v>21</v>
      </c>
      <c r="N93" s="221" t="s">
        <v>43</v>
      </c>
      <c r="O93" s="4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3" t="s">
        <v>127</v>
      </c>
      <c r="AT93" s="23" t="s">
        <v>122</v>
      </c>
      <c r="AU93" s="23" t="s">
        <v>84</v>
      </c>
      <c r="AY93" s="23" t="s">
        <v>119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3" t="s">
        <v>77</v>
      </c>
      <c r="BK93" s="224">
        <f>ROUND(I93*H93,2)</f>
        <v>0</v>
      </c>
      <c r="BL93" s="23" t="s">
        <v>127</v>
      </c>
      <c r="BM93" s="23" t="s">
        <v>151</v>
      </c>
    </row>
    <row r="94" s="1" customFormat="1" ht="25.5" customHeight="1">
      <c r="B94" s="45"/>
      <c r="C94" s="213" t="s">
        <v>152</v>
      </c>
      <c r="D94" s="213" t="s">
        <v>122</v>
      </c>
      <c r="E94" s="214" t="s">
        <v>153</v>
      </c>
      <c r="F94" s="215" t="s">
        <v>154</v>
      </c>
      <c r="G94" s="216" t="s">
        <v>146</v>
      </c>
      <c r="H94" s="217">
        <v>209.63999999999999</v>
      </c>
      <c r="I94" s="218"/>
      <c r="J94" s="219">
        <f>ROUND(I94*H94,2)</f>
        <v>0</v>
      </c>
      <c r="K94" s="215" t="s">
        <v>126</v>
      </c>
      <c r="L94" s="71"/>
      <c r="M94" s="220" t="s">
        <v>21</v>
      </c>
      <c r="N94" s="221" t="s">
        <v>43</v>
      </c>
      <c r="O94" s="4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3" t="s">
        <v>127</v>
      </c>
      <c r="AT94" s="23" t="s">
        <v>122</v>
      </c>
      <c r="AU94" s="23" t="s">
        <v>84</v>
      </c>
      <c r="AY94" s="23" t="s">
        <v>119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3" t="s">
        <v>77</v>
      </c>
      <c r="BK94" s="224">
        <f>ROUND(I94*H94,2)</f>
        <v>0</v>
      </c>
      <c r="BL94" s="23" t="s">
        <v>127</v>
      </c>
      <c r="BM94" s="23" t="s">
        <v>155</v>
      </c>
    </row>
    <row r="95" s="12" customFormat="1">
      <c r="B95" s="236"/>
      <c r="C95" s="237"/>
      <c r="D95" s="227" t="s">
        <v>129</v>
      </c>
      <c r="E95" s="237"/>
      <c r="F95" s="239" t="s">
        <v>156</v>
      </c>
      <c r="G95" s="237"/>
      <c r="H95" s="240">
        <v>209.63999999999999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AT95" s="246" t="s">
        <v>129</v>
      </c>
      <c r="AU95" s="246" t="s">
        <v>84</v>
      </c>
      <c r="AV95" s="12" t="s">
        <v>84</v>
      </c>
      <c r="AW95" s="12" t="s">
        <v>6</v>
      </c>
      <c r="AX95" s="12" t="s">
        <v>77</v>
      </c>
      <c r="AY95" s="246" t="s">
        <v>119</v>
      </c>
    </row>
    <row r="96" s="1" customFormat="1" ht="38.25" customHeight="1">
      <c r="B96" s="45"/>
      <c r="C96" s="213" t="s">
        <v>157</v>
      </c>
      <c r="D96" s="213" t="s">
        <v>122</v>
      </c>
      <c r="E96" s="214" t="s">
        <v>158</v>
      </c>
      <c r="F96" s="215" t="s">
        <v>159</v>
      </c>
      <c r="G96" s="216" t="s">
        <v>146</v>
      </c>
      <c r="H96" s="217">
        <v>5.101</v>
      </c>
      <c r="I96" s="218"/>
      <c r="J96" s="219">
        <f>ROUND(I96*H96,2)</f>
        <v>0</v>
      </c>
      <c r="K96" s="215" t="s">
        <v>126</v>
      </c>
      <c r="L96" s="71"/>
      <c r="M96" s="220" t="s">
        <v>21</v>
      </c>
      <c r="N96" s="221" t="s">
        <v>43</v>
      </c>
      <c r="O96" s="4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3" t="s">
        <v>127</v>
      </c>
      <c r="AT96" s="23" t="s">
        <v>122</v>
      </c>
      <c r="AU96" s="23" t="s">
        <v>84</v>
      </c>
      <c r="AY96" s="23" t="s">
        <v>119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3" t="s">
        <v>77</v>
      </c>
      <c r="BK96" s="224">
        <f>ROUND(I96*H96,2)</f>
        <v>0</v>
      </c>
      <c r="BL96" s="23" t="s">
        <v>127</v>
      </c>
      <c r="BM96" s="23" t="s">
        <v>160</v>
      </c>
    </row>
    <row r="97" s="10" customFormat="1" ht="37.44" customHeight="1">
      <c r="B97" s="197"/>
      <c r="C97" s="198"/>
      <c r="D97" s="199" t="s">
        <v>71</v>
      </c>
      <c r="E97" s="200" t="s">
        <v>161</v>
      </c>
      <c r="F97" s="200" t="s">
        <v>162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P98+P100+P119+P217+P248+P253</f>
        <v>0</v>
      </c>
      <c r="Q97" s="205"/>
      <c r="R97" s="206">
        <f>R98+R100+R119+R217+R248+R253</f>
        <v>2.8213489799999998</v>
      </c>
      <c r="S97" s="205"/>
      <c r="T97" s="207">
        <f>T98+T100+T119+T217+T248+T253</f>
        <v>6.9876367599999991</v>
      </c>
      <c r="AR97" s="208" t="s">
        <v>84</v>
      </c>
      <c r="AT97" s="209" t="s">
        <v>71</v>
      </c>
      <c r="AU97" s="209" t="s">
        <v>72</v>
      </c>
      <c r="AY97" s="208" t="s">
        <v>119</v>
      </c>
      <c r="BK97" s="210">
        <f>BK98+BK100+BK119+BK217+BK248+BK253</f>
        <v>0</v>
      </c>
    </row>
    <row r="98" s="10" customFormat="1" ht="19.92" customHeight="1">
      <c r="B98" s="197"/>
      <c r="C98" s="198"/>
      <c r="D98" s="199" t="s">
        <v>71</v>
      </c>
      <c r="E98" s="211" t="s">
        <v>163</v>
      </c>
      <c r="F98" s="211" t="s">
        <v>164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P99</f>
        <v>0</v>
      </c>
      <c r="Q98" s="205"/>
      <c r="R98" s="206">
        <f>R99</f>
        <v>0</v>
      </c>
      <c r="S98" s="205"/>
      <c r="T98" s="207">
        <f>T99</f>
        <v>0</v>
      </c>
      <c r="AR98" s="208" t="s">
        <v>84</v>
      </c>
      <c r="AT98" s="209" t="s">
        <v>71</v>
      </c>
      <c r="AU98" s="209" t="s">
        <v>77</v>
      </c>
      <c r="AY98" s="208" t="s">
        <v>119</v>
      </c>
      <c r="BK98" s="210">
        <f>BK99</f>
        <v>0</v>
      </c>
    </row>
    <row r="99" s="1" customFormat="1" ht="25.5" customHeight="1">
      <c r="B99" s="45"/>
      <c r="C99" s="213" t="s">
        <v>165</v>
      </c>
      <c r="D99" s="213" t="s">
        <v>122</v>
      </c>
      <c r="E99" s="214" t="s">
        <v>166</v>
      </c>
      <c r="F99" s="215" t="s">
        <v>167</v>
      </c>
      <c r="G99" s="216" t="s">
        <v>168</v>
      </c>
      <c r="H99" s="217">
        <v>1</v>
      </c>
      <c r="I99" s="218"/>
      <c r="J99" s="219">
        <f>ROUND(I99*H99,2)</f>
        <v>0</v>
      </c>
      <c r="K99" s="215" t="s">
        <v>21</v>
      </c>
      <c r="L99" s="71"/>
      <c r="M99" s="220" t="s">
        <v>21</v>
      </c>
      <c r="N99" s="221" t="s">
        <v>43</v>
      </c>
      <c r="O99" s="4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3" t="s">
        <v>140</v>
      </c>
      <c r="AT99" s="23" t="s">
        <v>122</v>
      </c>
      <c r="AU99" s="23" t="s">
        <v>84</v>
      </c>
      <c r="AY99" s="23" t="s">
        <v>119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3" t="s">
        <v>77</v>
      </c>
      <c r="BK99" s="224">
        <f>ROUND(I99*H99,2)</f>
        <v>0</v>
      </c>
      <c r="BL99" s="23" t="s">
        <v>140</v>
      </c>
      <c r="BM99" s="23" t="s">
        <v>169</v>
      </c>
    </row>
    <row r="100" s="10" customFormat="1" ht="29.88" customHeight="1">
      <c r="B100" s="197"/>
      <c r="C100" s="198"/>
      <c r="D100" s="199" t="s">
        <v>71</v>
      </c>
      <c r="E100" s="211" t="s">
        <v>170</v>
      </c>
      <c r="F100" s="211" t="s">
        <v>171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SUM(P101:P118)</f>
        <v>0</v>
      </c>
      <c r="Q100" s="205"/>
      <c r="R100" s="206">
        <f>SUM(R101:R118)</f>
        <v>1.6719690100000002</v>
      </c>
      <c r="S100" s="205"/>
      <c r="T100" s="207">
        <f>SUM(T101:T118)</f>
        <v>0.8959966399999999</v>
      </c>
      <c r="AR100" s="208" t="s">
        <v>84</v>
      </c>
      <c r="AT100" s="209" t="s">
        <v>71</v>
      </c>
      <c r="AU100" s="209" t="s">
        <v>77</v>
      </c>
      <c r="AY100" s="208" t="s">
        <v>119</v>
      </c>
      <c r="BK100" s="210">
        <f>SUM(BK101:BK118)</f>
        <v>0</v>
      </c>
    </row>
    <row r="101" s="1" customFormat="1" ht="38.25" customHeight="1">
      <c r="B101" s="45"/>
      <c r="C101" s="213" t="s">
        <v>120</v>
      </c>
      <c r="D101" s="213" t="s">
        <v>122</v>
      </c>
      <c r="E101" s="214" t="s">
        <v>172</v>
      </c>
      <c r="F101" s="215" t="s">
        <v>173</v>
      </c>
      <c r="G101" s="216" t="s">
        <v>174</v>
      </c>
      <c r="H101" s="217">
        <v>22.727</v>
      </c>
      <c r="I101" s="218"/>
      <c r="J101" s="219">
        <f>ROUND(I101*H101,2)</f>
        <v>0</v>
      </c>
      <c r="K101" s="215" t="s">
        <v>126</v>
      </c>
      <c r="L101" s="71"/>
      <c r="M101" s="220" t="s">
        <v>21</v>
      </c>
      <c r="N101" s="221" t="s">
        <v>43</v>
      </c>
      <c r="O101" s="46"/>
      <c r="P101" s="222">
        <f>O101*H101</f>
        <v>0</v>
      </c>
      <c r="Q101" s="222">
        <v>0</v>
      </c>
      <c r="R101" s="222">
        <f>Q101*H101</f>
        <v>0</v>
      </c>
      <c r="S101" s="222">
        <v>0.012319999999999999</v>
      </c>
      <c r="T101" s="223">
        <f>S101*H101</f>
        <v>0.27999663999999996</v>
      </c>
      <c r="AR101" s="23" t="s">
        <v>140</v>
      </c>
      <c r="AT101" s="23" t="s">
        <v>122</v>
      </c>
      <c r="AU101" s="23" t="s">
        <v>84</v>
      </c>
      <c r="AY101" s="23" t="s">
        <v>119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3" t="s">
        <v>77</v>
      </c>
      <c r="BK101" s="224">
        <f>ROUND(I101*H101,2)</f>
        <v>0</v>
      </c>
      <c r="BL101" s="23" t="s">
        <v>140</v>
      </c>
      <c r="BM101" s="23" t="s">
        <v>175</v>
      </c>
    </row>
    <row r="102" s="11" customFormat="1">
      <c r="B102" s="225"/>
      <c r="C102" s="226"/>
      <c r="D102" s="227" t="s">
        <v>129</v>
      </c>
      <c r="E102" s="228" t="s">
        <v>21</v>
      </c>
      <c r="F102" s="229" t="s">
        <v>176</v>
      </c>
      <c r="G102" s="226"/>
      <c r="H102" s="228" t="s">
        <v>21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129</v>
      </c>
      <c r="AU102" s="235" t="s">
        <v>84</v>
      </c>
      <c r="AV102" s="11" t="s">
        <v>77</v>
      </c>
      <c r="AW102" s="11" t="s">
        <v>36</v>
      </c>
      <c r="AX102" s="11" t="s">
        <v>72</v>
      </c>
      <c r="AY102" s="235" t="s">
        <v>119</v>
      </c>
    </row>
    <row r="103" s="12" customFormat="1">
      <c r="B103" s="236"/>
      <c r="C103" s="237"/>
      <c r="D103" s="227" t="s">
        <v>129</v>
      </c>
      <c r="E103" s="238" t="s">
        <v>21</v>
      </c>
      <c r="F103" s="239" t="s">
        <v>177</v>
      </c>
      <c r="G103" s="237"/>
      <c r="H103" s="240">
        <v>22.727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AT103" s="246" t="s">
        <v>129</v>
      </c>
      <c r="AU103" s="246" t="s">
        <v>84</v>
      </c>
      <c r="AV103" s="12" t="s">
        <v>84</v>
      </c>
      <c r="AW103" s="12" t="s">
        <v>36</v>
      </c>
      <c r="AX103" s="12" t="s">
        <v>72</v>
      </c>
      <c r="AY103" s="246" t="s">
        <v>119</v>
      </c>
    </row>
    <row r="104" s="13" customFormat="1">
      <c r="B104" s="247"/>
      <c r="C104" s="248"/>
      <c r="D104" s="227" t="s">
        <v>129</v>
      </c>
      <c r="E104" s="249" t="s">
        <v>21</v>
      </c>
      <c r="F104" s="250" t="s">
        <v>132</v>
      </c>
      <c r="G104" s="248"/>
      <c r="H104" s="251">
        <v>22.727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129</v>
      </c>
      <c r="AU104" s="257" t="s">
        <v>84</v>
      </c>
      <c r="AV104" s="13" t="s">
        <v>127</v>
      </c>
      <c r="AW104" s="13" t="s">
        <v>36</v>
      </c>
      <c r="AX104" s="13" t="s">
        <v>77</v>
      </c>
      <c r="AY104" s="257" t="s">
        <v>119</v>
      </c>
    </row>
    <row r="105" s="1" customFormat="1" ht="25.5" customHeight="1">
      <c r="B105" s="45"/>
      <c r="C105" s="213" t="s">
        <v>178</v>
      </c>
      <c r="D105" s="213" t="s">
        <v>122</v>
      </c>
      <c r="E105" s="214" t="s">
        <v>179</v>
      </c>
      <c r="F105" s="215" t="s">
        <v>180</v>
      </c>
      <c r="G105" s="216" t="s">
        <v>174</v>
      </c>
      <c r="H105" s="217">
        <v>22.727</v>
      </c>
      <c r="I105" s="218"/>
      <c r="J105" s="219">
        <f>ROUND(I105*H105,2)</f>
        <v>0</v>
      </c>
      <c r="K105" s="215" t="s">
        <v>126</v>
      </c>
      <c r="L105" s="71"/>
      <c r="M105" s="220" t="s">
        <v>21</v>
      </c>
      <c r="N105" s="221" t="s">
        <v>43</v>
      </c>
      <c r="O105" s="46"/>
      <c r="P105" s="222">
        <f>O105*H105</f>
        <v>0</v>
      </c>
      <c r="Q105" s="222">
        <v>0.01363</v>
      </c>
      <c r="R105" s="222">
        <f>Q105*H105</f>
        <v>0.30976901000000001</v>
      </c>
      <c r="S105" s="222">
        <v>0</v>
      </c>
      <c r="T105" s="223">
        <f>S105*H105</f>
        <v>0</v>
      </c>
      <c r="AR105" s="23" t="s">
        <v>140</v>
      </c>
      <c r="AT105" s="23" t="s">
        <v>122</v>
      </c>
      <c r="AU105" s="23" t="s">
        <v>84</v>
      </c>
      <c r="AY105" s="23" t="s">
        <v>119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3" t="s">
        <v>77</v>
      </c>
      <c r="BK105" s="224">
        <f>ROUND(I105*H105,2)</f>
        <v>0</v>
      </c>
      <c r="BL105" s="23" t="s">
        <v>140</v>
      </c>
      <c r="BM105" s="23" t="s">
        <v>181</v>
      </c>
    </row>
    <row r="106" s="11" customFormat="1">
      <c r="B106" s="225"/>
      <c r="C106" s="226"/>
      <c r="D106" s="227" t="s">
        <v>129</v>
      </c>
      <c r="E106" s="228" t="s">
        <v>21</v>
      </c>
      <c r="F106" s="229" t="s">
        <v>182</v>
      </c>
      <c r="G106" s="226"/>
      <c r="H106" s="228" t="s">
        <v>21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129</v>
      </c>
      <c r="AU106" s="235" t="s">
        <v>84</v>
      </c>
      <c r="AV106" s="11" t="s">
        <v>77</v>
      </c>
      <c r="AW106" s="11" t="s">
        <v>36</v>
      </c>
      <c r="AX106" s="11" t="s">
        <v>72</v>
      </c>
      <c r="AY106" s="235" t="s">
        <v>119</v>
      </c>
    </row>
    <row r="107" s="12" customFormat="1">
      <c r="B107" s="236"/>
      <c r="C107" s="237"/>
      <c r="D107" s="227" t="s">
        <v>129</v>
      </c>
      <c r="E107" s="238" t="s">
        <v>21</v>
      </c>
      <c r="F107" s="239" t="s">
        <v>177</v>
      </c>
      <c r="G107" s="237"/>
      <c r="H107" s="240">
        <v>22.727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AT107" s="246" t="s">
        <v>129</v>
      </c>
      <c r="AU107" s="246" t="s">
        <v>84</v>
      </c>
      <c r="AV107" s="12" t="s">
        <v>84</v>
      </c>
      <c r="AW107" s="12" t="s">
        <v>36</v>
      </c>
      <c r="AX107" s="12" t="s">
        <v>72</v>
      </c>
      <c r="AY107" s="246" t="s">
        <v>119</v>
      </c>
    </row>
    <row r="108" s="13" customFormat="1">
      <c r="B108" s="247"/>
      <c r="C108" s="248"/>
      <c r="D108" s="227" t="s">
        <v>129</v>
      </c>
      <c r="E108" s="249" t="s">
        <v>21</v>
      </c>
      <c r="F108" s="250" t="s">
        <v>132</v>
      </c>
      <c r="G108" s="248"/>
      <c r="H108" s="251">
        <v>22.727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129</v>
      </c>
      <c r="AU108" s="257" t="s">
        <v>84</v>
      </c>
      <c r="AV108" s="13" t="s">
        <v>127</v>
      </c>
      <c r="AW108" s="13" t="s">
        <v>36</v>
      </c>
      <c r="AX108" s="13" t="s">
        <v>77</v>
      </c>
      <c r="AY108" s="257" t="s">
        <v>119</v>
      </c>
    </row>
    <row r="109" s="1" customFormat="1" ht="38.25" customHeight="1">
      <c r="B109" s="45"/>
      <c r="C109" s="213" t="s">
        <v>183</v>
      </c>
      <c r="D109" s="213" t="s">
        <v>122</v>
      </c>
      <c r="E109" s="214" t="s">
        <v>184</v>
      </c>
      <c r="F109" s="215" t="s">
        <v>185</v>
      </c>
      <c r="G109" s="216" t="s">
        <v>174</v>
      </c>
      <c r="H109" s="217">
        <v>70</v>
      </c>
      <c r="I109" s="218"/>
      <c r="J109" s="219">
        <f>ROUND(I109*H109,2)</f>
        <v>0</v>
      </c>
      <c r="K109" s="215" t="s">
        <v>126</v>
      </c>
      <c r="L109" s="71"/>
      <c r="M109" s="220" t="s">
        <v>21</v>
      </c>
      <c r="N109" s="221" t="s">
        <v>43</v>
      </c>
      <c r="O109" s="46"/>
      <c r="P109" s="222">
        <f>O109*H109</f>
        <v>0</v>
      </c>
      <c r="Q109" s="222">
        <v>0</v>
      </c>
      <c r="R109" s="222">
        <f>Q109*H109</f>
        <v>0</v>
      </c>
      <c r="S109" s="222">
        <v>0.0088000000000000005</v>
      </c>
      <c r="T109" s="223">
        <f>S109*H109</f>
        <v>0.61599999999999999</v>
      </c>
      <c r="AR109" s="23" t="s">
        <v>140</v>
      </c>
      <c r="AT109" s="23" t="s">
        <v>122</v>
      </c>
      <c r="AU109" s="23" t="s">
        <v>84</v>
      </c>
      <c r="AY109" s="23" t="s">
        <v>119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3" t="s">
        <v>77</v>
      </c>
      <c r="BK109" s="224">
        <f>ROUND(I109*H109,2)</f>
        <v>0</v>
      </c>
      <c r="BL109" s="23" t="s">
        <v>140</v>
      </c>
      <c r="BM109" s="23" t="s">
        <v>186</v>
      </c>
    </row>
    <row r="110" s="11" customFormat="1">
      <c r="B110" s="225"/>
      <c r="C110" s="226"/>
      <c r="D110" s="227" t="s">
        <v>129</v>
      </c>
      <c r="E110" s="228" t="s">
        <v>21</v>
      </c>
      <c r="F110" s="229" t="s">
        <v>187</v>
      </c>
      <c r="G110" s="226"/>
      <c r="H110" s="228" t="s">
        <v>21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129</v>
      </c>
      <c r="AU110" s="235" t="s">
        <v>84</v>
      </c>
      <c r="AV110" s="11" t="s">
        <v>77</v>
      </c>
      <c r="AW110" s="11" t="s">
        <v>36</v>
      </c>
      <c r="AX110" s="11" t="s">
        <v>72</v>
      </c>
      <c r="AY110" s="235" t="s">
        <v>119</v>
      </c>
    </row>
    <row r="111" s="12" customFormat="1">
      <c r="B111" s="236"/>
      <c r="C111" s="237"/>
      <c r="D111" s="227" t="s">
        <v>129</v>
      </c>
      <c r="E111" s="238" t="s">
        <v>21</v>
      </c>
      <c r="F111" s="239" t="s">
        <v>188</v>
      </c>
      <c r="G111" s="237"/>
      <c r="H111" s="240">
        <v>70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AT111" s="246" t="s">
        <v>129</v>
      </c>
      <c r="AU111" s="246" t="s">
        <v>84</v>
      </c>
      <c r="AV111" s="12" t="s">
        <v>84</v>
      </c>
      <c r="AW111" s="12" t="s">
        <v>36</v>
      </c>
      <c r="AX111" s="12" t="s">
        <v>72</v>
      </c>
      <c r="AY111" s="246" t="s">
        <v>119</v>
      </c>
    </row>
    <row r="112" s="13" customFormat="1">
      <c r="B112" s="247"/>
      <c r="C112" s="248"/>
      <c r="D112" s="227" t="s">
        <v>129</v>
      </c>
      <c r="E112" s="249" t="s">
        <v>21</v>
      </c>
      <c r="F112" s="250" t="s">
        <v>132</v>
      </c>
      <c r="G112" s="248"/>
      <c r="H112" s="251">
        <v>70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AT112" s="257" t="s">
        <v>129</v>
      </c>
      <c r="AU112" s="257" t="s">
        <v>84</v>
      </c>
      <c r="AV112" s="13" t="s">
        <v>127</v>
      </c>
      <c r="AW112" s="13" t="s">
        <v>36</v>
      </c>
      <c r="AX112" s="13" t="s">
        <v>77</v>
      </c>
      <c r="AY112" s="257" t="s">
        <v>119</v>
      </c>
    </row>
    <row r="113" s="1" customFormat="1" ht="25.5" customHeight="1">
      <c r="B113" s="45"/>
      <c r="C113" s="213" t="s">
        <v>189</v>
      </c>
      <c r="D113" s="213" t="s">
        <v>122</v>
      </c>
      <c r="E113" s="214" t="s">
        <v>190</v>
      </c>
      <c r="F113" s="215" t="s">
        <v>191</v>
      </c>
      <c r="G113" s="216" t="s">
        <v>125</v>
      </c>
      <c r="H113" s="217">
        <v>70</v>
      </c>
      <c r="I113" s="218"/>
      <c r="J113" s="219">
        <f>ROUND(I113*H113,2)</f>
        <v>0</v>
      </c>
      <c r="K113" s="215" t="s">
        <v>126</v>
      </c>
      <c r="L113" s="71"/>
      <c r="M113" s="220" t="s">
        <v>21</v>
      </c>
      <c r="N113" s="221" t="s">
        <v>43</v>
      </c>
      <c r="O113" s="46"/>
      <c r="P113" s="222">
        <f>O113*H113</f>
        <v>0</v>
      </c>
      <c r="Q113" s="222">
        <v>0.019460000000000002</v>
      </c>
      <c r="R113" s="222">
        <f>Q113*H113</f>
        <v>1.3622000000000001</v>
      </c>
      <c r="S113" s="222">
        <v>0</v>
      </c>
      <c r="T113" s="223">
        <f>S113*H113</f>
        <v>0</v>
      </c>
      <c r="AR113" s="23" t="s">
        <v>140</v>
      </c>
      <c r="AT113" s="23" t="s">
        <v>122</v>
      </c>
      <c r="AU113" s="23" t="s">
        <v>84</v>
      </c>
      <c r="AY113" s="23" t="s">
        <v>119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3" t="s">
        <v>77</v>
      </c>
      <c r="BK113" s="224">
        <f>ROUND(I113*H113,2)</f>
        <v>0</v>
      </c>
      <c r="BL113" s="23" t="s">
        <v>140</v>
      </c>
      <c r="BM113" s="23" t="s">
        <v>192</v>
      </c>
    </row>
    <row r="114" s="11" customFormat="1">
      <c r="B114" s="225"/>
      <c r="C114" s="226"/>
      <c r="D114" s="227" t="s">
        <v>129</v>
      </c>
      <c r="E114" s="228" t="s">
        <v>21</v>
      </c>
      <c r="F114" s="229" t="s">
        <v>193</v>
      </c>
      <c r="G114" s="226"/>
      <c r="H114" s="228" t="s">
        <v>21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129</v>
      </c>
      <c r="AU114" s="235" t="s">
        <v>84</v>
      </c>
      <c r="AV114" s="11" t="s">
        <v>77</v>
      </c>
      <c r="AW114" s="11" t="s">
        <v>36</v>
      </c>
      <c r="AX114" s="11" t="s">
        <v>72</v>
      </c>
      <c r="AY114" s="235" t="s">
        <v>119</v>
      </c>
    </row>
    <row r="115" s="12" customFormat="1">
      <c r="B115" s="236"/>
      <c r="C115" s="237"/>
      <c r="D115" s="227" t="s">
        <v>129</v>
      </c>
      <c r="E115" s="238" t="s">
        <v>21</v>
      </c>
      <c r="F115" s="239" t="s">
        <v>188</v>
      </c>
      <c r="G115" s="237"/>
      <c r="H115" s="240">
        <v>70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AT115" s="246" t="s">
        <v>129</v>
      </c>
      <c r="AU115" s="246" t="s">
        <v>84</v>
      </c>
      <c r="AV115" s="12" t="s">
        <v>84</v>
      </c>
      <c r="AW115" s="12" t="s">
        <v>36</v>
      </c>
      <c r="AX115" s="12" t="s">
        <v>72</v>
      </c>
      <c r="AY115" s="246" t="s">
        <v>119</v>
      </c>
    </row>
    <row r="116" s="13" customFormat="1">
      <c r="B116" s="247"/>
      <c r="C116" s="248"/>
      <c r="D116" s="227" t="s">
        <v>129</v>
      </c>
      <c r="E116" s="249" t="s">
        <v>21</v>
      </c>
      <c r="F116" s="250" t="s">
        <v>132</v>
      </c>
      <c r="G116" s="248"/>
      <c r="H116" s="251">
        <v>70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AT116" s="257" t="s">
        <v>129</v>
      </c>
      <c r="AU116" s="257" t="s">
        <v>84</v>
      </c>
      <c r="AV116" s="13" t="s">
        <v>127</v>
      </c>
      <c r="AW116" s="13" t="s">
        <v>36</v>
      </c>
      <c r="AX116" s="13" t="s">
        <v>77</v>
      </c>
      <c r="AY116" s="257" t="s">
        <v>119</v>
      </c>
    </row>
    <row r="117" s="1" customFormat="1" ht="16.5" customHeight="1">
      <c r="B117" s="45"/>
      <c r="C117" s="213" t="s">
        <v>194</v>
      </c>
      <c r="D117" s="213" t="s">
        <v>122</v>
      </c>
      <c r="E117" s="214" t="s">
        <v>195</v>
      </c>
      <c r="F117" s="215" t="s">
        <v>196</v>
      </c>
      <c r="G117" s="216" t="s">
        <v>135</v>
      </c>
      <c r="H117" s="217">
        <v>4</v>
      </c>
      <c r="I117" s="218"/>
      <c r="J117" s="219">
        <f>ROUND(I117*H117,2)</f>
        <v>0</v>
      </c>
      <c r="K117" s="215" t="s">
        <v>21</v>
      </c>
      <c r="L117" s="71"/>
      <c r="M117" s="220" t="s">
        <v>21</v>
      </c>
      <c r="N117" s="221" t="s">
        <v>43</v>
      </c>
      <c r="O117" s="46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3" t="s">
        <v>140</v>
      </c>
      <c r="AT117" s="23" t="s">
        <v>122</v>
      </c>
      <c r="AU117" s="23" t="s">
        <v>84</v>
      </c>
      <c r="AY117" s="23" t="s">
        <v>119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3" t="s">
        <v>77</v>
      </c>
      <c r="BK117" s="224">
        <f>ROUND(I117*H117,2)</f>
        <v>0</v>
      </c>
      <c r="BL117" s="23" t="s">
        <v>140</v>
      </c>
      <c r="BM117" s="23" t="s">
        <v>197</v>
      </c>
    </row>
    <row r="118" s="1" customFormat="1" ht="38.25" customHeight="1">
      <c r="B118" s="45"/>
      <c r="C118" s="213" t="s">
        <v>198</v>
      </c>
      <c r="D118" s="213" t="s">
        <v>122</v>
      </c>
      <c r="E118" s="214" t="s">
        <v>199</v>
      </c>
      <c r="F118" s="215" t="s">
        <v>200</v>
      </c>
      <c r="G118" s="216" t="s">
        <v>201</v>
      </c>
      <c r="H118" s="258"/>
      <c r="I118" s="218"/>
      <c r="J118" s="219">
        <f>ROUND(I118*H118,2)</f>
        <v>0</v>
      </c>
      <c r="K118" s="215" t="s">
        <v>126</v>
      </c>
      <c r="L118" s="71"/>
      <c r="M118" s="220" t="s">
        <v>21</v>
      </c>
      <c r="N118" s="221" t="s">
        <v>43</v>
      </c>
      <c r="O118" s="4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AR118" s="23" t="s">
        <v>140</v>
      </c>
      <c r="AT118" s="23" t="s">
        <v>122</v>
      </c>
      <c r="AU118" s="23" t="s">
        <v>84</v>
      </c>
      <c r="AY118" s="23" t="s">
        <v>119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23" t="s">
        <v>77</v>
      </c>
      <c r="BK118" s="224">
        <f>ROUND(I118*H118,2)</f>
        <v>0</v>
      </c>
      <c r="BL118" s="23" t="s">
        <v>140</v>
      </c>
      <c r="BM118" s="23" t="s">
        <v>202</v>
      </c>
    </row>
    <row r="119" s="10" customFormat="1" ht="29.88" customHeight="1">
      <c r="B119" s="197"/>
      <c r="C119" s="198"/>
      <c r="D119" s="199" t="s">
        <v>71</v>
      </c>
      <c r="E119" s="211" t="s">
        <v>203</v>
      </c>
      <c r="F119" s="211" t="s">
        <v>204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SUM(P120:P216)</f>
        <v>0</v>
      </c>
      <c r="Q119" s="205"/>
      <c r="R119" s="206">
        <f>SUM(R120:R216)</f>
        <v>0.98316289000000012</v>
      </c>
      <c r="S119" s="205"/>
      <c r="T119" s="207">
        <f>SUM(T120:T216)</f>
        <v>0.60456125999999999</v>
      </c>
      <c r="AR119" s="208" t="s">
        <v>84</v>
      </c>
      <c r="AT119" s="209" t="s">
        <v>71</v>
      </c>
      <c r="AU119" s="209" t="s">
        <v>77</v>
      </c>
      <c r="AY119" s="208" t="s">
        <v>119</v>
      </c>
      <c r="BK119" s="210">
        <f>SUM(BK120:BK216)</f>
        <v>0</v>
      </c>
    </row>
    <row r="120" s="1" customFormat="1" ht="16.5" customHeight="1">
      <c r="B120" s="45"/>
      <c r="C120" s="213" t="s">
        <v>10</v>
      </c>
      <c r="D120" s="213" t="s">
        <v>122</v>
      </c>
      <c r="E120" s="214" t="s">
        <v>205</v>
      </c>
      <c r="F120" s="215" t="s">
        <v>206</v>
      </c>
      <c r="G120" s="216" t="s">
        <v>174</v>
      </c>
      <c r="H120" s="217">
        <v>18.475000000000001</v>
      </c>
      <c r="I120" s="218"/>
      <c r="J120" s="219">
        <f>ROUND(I120*H120,2)</f>
        <v>0</v>
      </c>
      <c r="K120" s="215" t="s">
        <v>126</v>
      </c>
      <c r="L120" s="71"/>
      <c r="M120" s="220" t="s">
        <v>21</v>
      </c>
      <c r="N120" s="221" t="s">
        <v>43</v>
      </c>
      <c r="O120" s="46"/>
      <c r="P120" s="222">
        <f>O120*H120</f>
        <v>0</v>
      </c>
      <c r="Q120" s="222">
        <v>0</v>
      </c>
      <c r="R120" s="222">
        <f>Q120*H120</f>
        <v>0</v>
      </c>
      <c r="S120" s="222">
        <v>0.00348</v>
      </c>
      <c r="T120" s="223">
        <f>S120*H120</f>
        <v>0.064293000000000003</v>
      </c>
      <c r="AR120" s="23" t="s">
        <v>140</v>
      </c>
      <c r="AT120" s="23" t="s">
        <v>122</v>
      </c>
      <c r="AU120" s="23" t="s">
        <v>84</v>
      </c>
      <c r="AY120" s="23" t="s">
        <v>119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3" t="s">
        <v>77</v>
      </c>
      <c r="BK120" s="224">
        <f>ROUND(I120*H120,2)</f>
        <v>0</v>
      </c>
      <c r="BL120" s="23" t="s">
        <v>140</v>
      </c>
      <c r="BM120" s="23" t="s">
        <v>207</v>
      </c>
    </row>
    <row r="121" s="11" customFormat="1">
      <c r="B121" s="225"/>
      <c r="C121" s="226"/>
      <c r="D121" s="227" t="s">
        <v>129</v>
      </c>
      <c r="E121" s="228" t="s">
        <v>21</v>
      </c>
      <c r="F121" s="229" t="s">
        <v>208</v>
      </c>
      <c r="G121" s="226"/>
      <c r="H121" s="228" t="s">
        <v>21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129</v>
      </c>
      <c r="AU121" s="235" t="s">
        <v>84</v>
      </c>
      <c r="AV121" s="11" t="s">
        <v>77</v>
      </c>
      <c r="AW121" s="11" t="s">
        <v>36</v>
      </c>
      <c r="AX121" s="11" t="s">
        <v>72</v>
      </c>
      <c r="AY121" s="235" t="s">
        <v>119</v>
      </c>
    </row>
    <row r="122" s="12" customFormat="1">
      <c r="B122" s="236"/>
      <c r="C122" s="237"/>
      <c r="D122" s="227" t="s">
        <v>129</v>
      </c>
      <c r="E122" s="238" t="s">
        <v>21</v>
      </c>
      <c r="F122" s="239" t="s">
        <v>209</v>
      </c>
      <c r="G122" s="237"/>
      <c r="H122" s="240">
        <v>18.475000000000001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AT122" s="246" t="s">
        <v>129</v>
      </c>
      <c r="AU122" s="246" t="s">
        <v>84</v>
      </c>
      <c r="AV122" s="12" t="s">
        <v>84</v>
      </c>
      <c r="AW122" s="12" t="s">
        <v>36</v>
      </c>
      <c r="AX122" s="12" t="s">
        <v>72</v>
      </c>
      <c r="AY122" s="246" t="s">
        <v>119</v>
      </c>
    </row>
    <row r="123" s="13" customFormat="1">
      <c r="B123" s="247"/>
      <c r="C123" s="248"/>
      <c r="D123" s="227" t="s">
        <v>129</v>
      </c>
      <c r="E123" s="249" t="s">
        <v>21</v>
      </c>
      <c r="F123" s="250" t="s">
        <v>132</v>
      </c>
      <c r="G123" s="248"/>
      <c r="H123" s="251">
        <v>18.475000000000001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129</v>
      </c>
      <c r="AU123" s="257" t="s">
        <v>84</v>
      </c>
      <c r="AV123" s="13" t="s">
        <v>127</v>
      </c>
      <c r="AW123" s="13" t="s">
        <v>36</v>
      </c>
      <c r="AX123" s="13" t="s">
        <v>77</v>
      </c>
      <c r="AY123" s="257" t="s">
        <v>119</v>
      </c>
    </row>
    <row r="124" s="1" customFormat="1" ht="16.5" customHeight="1">
      <c r="B124" s="45"/>
      <c r="C124" s="213" t="s">
        <v>140</v>
      </c>
      <c r="D124" s="213" t="s">
        <v>122</v>
      </c>
      <c r="E124" s="214" t="s">
        <v>210</v>
      </c>
      <c r="F124" s="215" t="s">
        <v>211</v>
      </c>
      <c r="G124" s="216" t="s">
        <v>174</v>
      </c>
      <c r="H124" s="217">
        <v>13.856</v>
      </c>
      <c r="I124" s="218"/>
      <c r="J124" s="219">
        <f>ROUND(I124*H124,2)</f>
        <v>0</v>
      </c>
      <c r="K124" s="215" t="s">
        <v>126</v>
      </c>
      <c r="L124" s="71"/>
      <c r="M124" s="220" t="s">
        <v>21</v>
      </c>
      <c r="N124" s="221" t="s">
        <v>43</v>
      </c>
      <c r="O124" s="46"/>
      <c r="P124" s="222">
        <f>O124*H124</f>
        <v>0</v>
      </c>
      <c r="Q124" s="222">
        <v>0</v>
      </c>
      <c r="R124" s="222">
        <f>Q124*H124</f>
        <v>0</v>
      </c>
      <c r="S124" s="222">
        <v>0.0016999999999999999</v>
      </c>
      <c r="T124" s="223">
        <f>S124*H124</f>
        <v>0.023555199999999998</v>
      </c>
      <c r="AR124" s="23" t="s">
        <v>140</v>
      </c>
      <c r="AT124" s="23" t="s">
        <v>122</v>
      </c>
      <c r="AU124" s="23" t="s">
        <v>84</v>
      </c>
      <c r="AY124" s="23" t="s">
        <v>119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23" t="s">
        <v>77</v>
      </c>
      <c r="BK124" s="224">
        <f>ROUND(I124*H124,2)</f>
        <v>0</v>
      </c>
      <c r="BL124" s="23" t="s">
        <v>140</v>
      </c>
      <c r="BM124" s="23" t="s">
        <v>212</v>
      </c>
    </row>
    <row r="125" s="11" customFormat="1">
      <c r="B125" s="225"/>
      <c r="C125" s="226"/>
      <c r="D125" s="227" t="s">
        <v>129</v>
      </c>
      <c r="E125" s="228" t="s">
        <v>21</v>
      </c>
      <c r="F125" s="229" t="s">
        <v>213</v>
      </c>
      <c r="G125" s="226"/>
      <c r="H125" s="228" t="s">
        <v>21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129</v>
      </c>
      <c r="AU125" s="235" t="s">
        <v>84</v>
      </c>
      <c r="AV125" s="11" t="s">
        <v>77</v>
      </c>
      <c r="AW125" s="11" t="s">
        <v>36</v>
      </c>
      <c r="AX125" s="11" t="s">
        <v>72</v>
      </c>
      <c r="AY125" s="235" t="s">
        <v>119</v>
      </c>
    </row>
    <row r="126" s="12" customFormat="1">
      <c r="B126" s="236"/>
      <c r="C126" s="237"/>
      <c r="D126" s="227" t="s">
        <v>129</v>
      </c>
      <c r="E126" s="238" t="s">
        <v>21</v>
      </c>
      <c r="F126" s="239" t="s">
        <v>214</v>
      </c>
      <c r="G126" s="237"/>
      <c r="H126" s="240">
        <v>13.856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AT126" s="246" t="s">
        <v>129</v>
      </c>
      <c r="AU126" s="246" t="s">
        <v>84</v>
      </c>
      <c r="AV126" s="12" t="s">
        <v>84</v>
      </c>
      <c r="AW126" s="12" t="s">
        <v>36</v>
      </c>
      <c r="AX126" s="12" t="s">
        <v>72</v>
      </c>
      <c r="AY126" s="246" t="s">
        <v>119</v>
      </c>
    </row>
    <row r="127" s="13" customFormat="1">
      <c r="B127" s="247"/>
      <c r="C127" s="248"/>
      <c r="D127" s="227" t="s">
        <v>129</v>
      </c>
      <c r="E127" s="249" t="s">
        <v>21</v>
      </c>
      <c r="F127" s="250" t="s">
        <v>132</v>
      </c>
      <c r="G127" s="248"/>
      <c r="H127" s="251">
        <v>13.856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129</v>
      </c>
      <c r="AU127" s="257" t="s">
        <v>84</v>
      </c>
      <c r="AV127" s="13" t="s">
        <v>127</v>
      </c>
      <c r="AW127" s="13" t="s">
        <v>36</v>
      </c>
      <c r="AX127" s="13" t="s">
        <v>77</v>
      </c>
      <c r="AY127" s="257" t="s">
        <v>119</v>
      </c>
    </row>
    <row r="128" s="1" customFormat="1" ht="25.5" customHeight="1">
      <c r="B128" s="45"/>
      <c r="C128" s="213" t="s">
        <v>215</v>
      </c>
      <c r="D128" s="213" t="s">
        <v>122</v>
      </c>
      <c r="E128" s="214" t="s">
        <v>216</v>
      </c>
      <c r="F128" s="215" t="s">
        <v>217</v>
      </c>
      <c r="G128" s="216" t="s">
        <v>174</v>
      </c>
      <c r="H128" s="217">
        <v>39</v>
      </c>
      <c r="I128" s="218"/>
      <c r="J128" s="219">
        <f>ROUND(I128*H128,2)</f>
        <v>0</v>
      </c>
      <c r="K128" s="215" t="s">
        <v>126</v>
      </c>
      <c r="L128" s="71"/>
      <c r="M128" s="220" t="s">
        <v>21</v>
      </c>
      <c r="N128" s="221" t="s">
        <v>43</v>
      </c>
      <c r="O128" s="46"/>
      <c r="P128" s="222">
        <f>O128*H128</f>
        <v>0</v>
      </c>
      <c r="Q128" s="222">
        <v>0</v>
      </c>
      <c r="R128" s="222">
        <f>Q128*H128</f>
        <v>0</v>
      </c>
      <c r="S128" s="222">
        <v>0.0017700000000000001</v>
      </c>
      <c r="T128" s="223">
        <f>S128*H128</f>
        <v>0.069030000000000008</v>
      </c>
      <c r="AR128" s="23" t="s">
        <v>140</v>
      </c>
      <c r="AT128" s="23" t="s">
        <v>122</v>
      </c>
      <c r="AU128" s="23" t="s">
        <v>84</v>
      </c>
      <c r="AY128" s="23" t="s">
        <v>119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3" t="s">
        <v>77</v>
      </c>
      <c r="BK128" s="224">
        <f>ROUND(I128*H128,2)</f>
        <v>0</v>
      </c>
      <c r="BL128" s="23" t="s">
        <v>140</v>
      </c>
      <c r="BM128" s="23" t="s">
        <v>218</v>
      </c>
    </row>
    <row r="129" s="11" customFormat="1">
      <c r="B129" s="225"/>
      <c r="C129" s="226"/>
      <c r="D129" s="227" t="s">
        <v>129</v>
      </c>
      <c r="E129" s="228" t="s">
        <v>21</v>
      </c>
      <c r="F129" s="229" t="s">
        <v>219</v>
      </c>
      <c r="G129" s="226"/>
      <c r="H129" s="228" t="s">
        <v>21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129</v>
      </c>
      <c r="AU129" s="235" t="s">
        <v>84</v>
      </c>
      <c r="AV129" s="11" t="s">
        <v>77</v>
      </c>
      <c r="AW129" s="11" t="s">
        <v>36</v>
      </c>
      <c r="AX129" s="11" t="s">
        <v>72</v>
      </c>
      <c r="AY129" s="235" t="s">
        <v>119</v>
      </c>
    </row>
    <row r="130" s="12" customFormat="1">
      <c r="B130" s="236"/>
      <c r="C130" s="237"/>
      <c r="D130" s="227" t="s">
        <v>129</v>
      </c>
      <c r="E130" s="238" t="s">
        <v>21</v>
      </c>
      <c r="F130" s="239" t="s">
        <v>220</v>
      </c>
      <c r="G130" s="237"/>
      <c r="H130" s="240">
        <v>39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129</v>
      </c>
      <c r="AU130" s="246" t="s">
        <v>84</v>
      </c>
      <c r="AV130" s="12" t="s">
        <v>84</v>
      </c>
      <c r="AW130" s="12" t="s">
        <v>36</v>
      </c>
      <c r="AX130" s="12" t="s">
        <v>72</v>
      </c>
      <c r="AY130" s="246" t="s">
        <v>119</v>
      </c>
    </row>
    <row r="131" s="13" customFormat="1">
      <c r="B131" s="247"/>
      <c r="C131" s="248"/>
      <c r="D131" s="227" t="s">
        <v>129</v>
      </c>
      <c r="E131" s="249" t="s">
        <v>21</v>
      </c>
      <c r="F131" s="250" t="s">
        <v>132</v>
      </c>
      <c r="G131" s="248"/>
      <c r="H131" s="251">
        <v>39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129</v>
      </c>
      <c r="AU131" s="257" t="s">
        <v>84</v>
      </c>
      <c r="AV131" s="13" t="s">
        <v>127</v>
      </c>
      <c r="AW131" s="13" t="s">
        <v>36</v>
      </c>
      <c r="AX131" s="13" t="s">
        <v>77</v>
      </c>
      <c r="AY131" s="257" t="s">
        <v>119</v>
      </c>
    </row>
    <row r="132" s="1" customFormat="1" ht="16.5" customHeight="1">
      <c r="B132" s="45"/>
      <c r="C132" s="213" t="s">
        <v>221</v>
      </c>
      <c r="D132" s="213" t="s">
        <v>122</v>
      </c>
      <c r="E132" s="214" t="s">
        <v>222</v>
      </c>
      <c r="F132" s="215" t="s">
        <v>223</v>
      </c>
      <c r="G132" s="216" t="s">
        <v>224</v>
      </c>
      <c r="H132" s="217">
        <v>5</v>
      </c>
      <c r="I132" s="218"/>
      <c r="J132" s="219">
        <f>ROUND(I132*H132,2)</f>
        <v>0</v>
      </c>
      <c r="K132" s="215" t="s">
        <v>126</v>
      </c>
      <c r="L132" s="71"/>
      <c r="M132" s="220" t="s">
        <v>21</v>
      </c>
      <c r="N132" s="221" t="s">
        <v>43</v>
      </c>
      <c r="O132" s="46"/>
      <c r="P132" s="222">
        <f>O132*H132</f>
        <v>0</v>
      </c>
      <c r="Q132" s="222">
        <v>0</v>
      </c>
      <c r="R132" s="222">
        <f>Q132*H132</f>
        <v>0</v>
      </c>
      <c r="S132" s="222">
        <v>0.0090600000000000003</v>
      </c>
      <c r="T132" s="223">
        <f>S132*H132</f>
        <v>0.0453</v>
      </c>
      <c r="AR132" s="23" t="s">
        <v>140</v>
      </c>
      <c r="AT132" s="23" t="s">
        <v>122</v>
      </c>
      <c r="AU132" s="23" t="s">
        <v>84</v>
      </c>
      <c r="AY132" s="23" t="s">
        <v>119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23" t="s">
        <v>77</v>
      </c>
      <c r="BK132" s="224">
        <f>ROUND(I132*H132,2)</f>
        <v>0</v>
      </c>
      <c r="BL132" s="23" t="s">
        <v>140</v>
      </c>
      <c r="BM132" s="23" t="s">
        <v>225</v>
      </c>
    </row>
    <row r="133" s="11" customFormat="1">
      <c r="B133" s="225"/>
      <c r="C133" s="226"/>
      <c r="D133" s="227" t="s">
        <v>129</v>
      </c>
      <c r="E133" s="228" t="s">
        <v>21</v>
      </c>
      <c r="F133" s="229" t="s">
        <v>226</v>
      </c>
      <c r="G133" s="226"/>
      <c r="H133" s="228" t="s">
        <v>21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129</v>
      </c>
      <c r="AU133" s="235" t="s">
        <v>84</v>
      </c>
      <c r="AV133" s="11" t="s">
        <v>77</v>
      </c>
      <c r="AW133" s="11" t="s">
        <v>36</v>
      </c>
      <c r="AX133" s="11" t="s">
        <v>72</v>
      </c>
      <c r="AY133" s="235" t="s">
        <v>119</v>
      </c>
    </row>
    <row r="134" s="12" customFormat="1">
      <c r="B134" s="236"/>
      <c r="C134" s="237"/>
      <c r="D134" s="227" t="s">
        <v>129</v>
      </c>
      <c r="E134" s="238" t="s">
        <v>21</v>
      </c>
      <c r="F134" s="239" t="s">
        <v>148</v>
      </c>
      <c r="G134" s="237"/>
      <c r="H134" s="240">
        <v>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129</v>
      </c>
      <c r="AU134" s="246" t="s">
        <v>84</v>
      </c>
      <c r="AV134" s="12" t="s">
        <v>84</v>
      </c>
      <c r="AW134" s="12" t="s">
        <v>36</v>
      </c>
      <c r="AX134" s="12" t="s">
        <v>72</v>
      </c>
      <c r="AY134" s="246" t="s">
        <v>119</v>
      </c>
    </row>
    <row r="135" s="13" customFormat="1">
      <c r="B135" s="247"/>
      <c r="C135" s="248"/>
      <c r="D135" s="227" t="s">
        <v>129</v>
      </c>
      <c r="E135" s="249" t="s">
        <v>21</v>
      </c>
      <c r="F135" s="250" t="s">
        <v>132</v>
      </c>
      <c r="G135" s="248"/>
      <c r="H135" s="251">
        <v>5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129</v>
      </c>
      <c r="AU135" s="257" t="s">
        <v>84</v>
      </c>
      <c r="AV135" s="13" t="s">
        <v>127</v>
      </c>
      <c r="AW135" s="13" t="s">
        <v>36</v>
      </c>
      <c r="AX135" s="13" t="s">
        <v>77</v>
      </c>
      <c r="AY135" s="257" t="s">
        <v>119</v>
      </c>
    </row>
    <row r="136" s="1" customFormat="1" ht="25.5" customHeight="1">
      <c r="B136" s="45"/>
      <c r="C136" s="213" t="s">
        <v>227</v>
      </c>
      <c r="D136" s="213" t="s">
        <v>122</v>
      </c>
      <c r="E136" s="214" t="s">
        <v>228</v>
      </c>
      <c r="F136" s="215" t="s">
        <v>229</v>
      </c>
      <c r="G136" s="216" t="s">
        <v>174</v>
      </c>
      <c r="H136" s="217">
        <v>15.010999999999999</v>
      </c>
      <c r="I136" s="218"/>
      <c r="J136" s="219">
        <f>ROUND(I136*H136,2)</f>
        <v>0</v>
      </c>
      <c r="K136" s="215" t="s">
        <v>126</v>
      </c>
      <c r="L136" s="71"/>
      <c r="M136" s="220" t="s">
        <v>21</v>
      </c>
      <c r="N136" s="221" t="s">
        <v>43</v>
      </c>
      <c r="O136" s="46"/>
      <c r="P136" s="222">
        <f>O136*H136</f>
        <v>0</v>
      </c>
      <c r="Q136" s="222">
        <v>0</v>
      </c>
      <c r="R136" s="222">
        <f>Q136*H136</f>
        <v>0</v>
      </c>
      <c r="S136" s="222">
        <v>0.00191</v>
      </c>
      <c r="T136" s="223">
        <f>S136*H136</f>
        <v>0.02867101</v>
      </c>
      <c r="AR136" s="23" t="s">
        <v>140</v>
      </c>
      <c r="AT136" s="23" t="s">
        <v>122</v>
      </c>
      <c r="AU136" s="23" t="s">
        <v>84</v>
      </c>
      <c r="AY136" s="23" t="s">
        <v>119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23" t="s">
        <v>77</v>
      </c>
      <c r="BK136" s="224">
        <f>ROUND(I136*H136,2)</f>
        <v>0</v>
      </c>
      <c r="BL136" s="23" t="s">
        <v>140</v>
      </c>
      <c r="BM136" s="23" t="s">
        <v>230</v>
      </c>
    </row>
    <row r="137" s="11" customFormat="1">
      <c r="B137" s="225"/>
      <c r="C137" s="226"/>
      <c r="D137" s="227" t="s">
        <v>129</v>
      </c>
      <c r="E137" s="228" t="s">
        <v>21</v>
      </c>
      <c r="F137" s="229" t="s">
        <v>231</v>
      </c>
      <c r="G137" s="226"/>
      <c r="H137" s="228" t="s">
        <v>21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129</v>
      </c>
      <c r="AU137" s="235" t="s">
        <v>84</v>
      </c>
      <c r="AV137" s="11" t="s">
        <v>77</v>
      </c>
      <c r="AW137" s="11" t="s">
        <v>36</v>
      </c>
      <c r="AX137" s="11" t="s">
        <v>72</v>
      </c>
      <c r="AY137" s="235" t="s">
        <v>119</v>
      </c>
    </row>
    <row r="138" s="12" customFormat="1">
      <c r="B138" s="236"/>
      <c r="C138" s="237"/>
      <c r="D138" s="227" t="s">
        <v>129</v>
      </c>
      <c r="E138" s="238" t="s">
        <v>21</v>
      </c>
      <c r="F138" s="239" t="s">
        <v>232</v>
      </c>
      <c r="G138" s="237"/>
      <c r="H138" s="240">
        <v>15.010999999999999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AT138" s="246" t="s">
        <v>129</v>
      </c>
      <c r="AU138" s="246" t="s">
        <v>84</v>
      </c>
      <c r="AV138" s="12" t="s">
        <v>84</v>
      </c>
      <c r="AW138" s="12" t="s">
        <v>36</v>
      </c>
      <c r="AX138" s="12" t="s">
        <v>72</v>
      </c>
      <c r="AY138" s="246" t="s">
        <v>119</v>
      </c>
    </row>
    <row r="139" s="13" customFormat="1">
      <c r="B139" s="247"/>
      <c r="C139" s="248"/>
      <c r="D139" s="227" t="s">
        <v>129</v>
      </c>
      <c r="E139" s="249" t="s">
        <v>21</v>
      </c>
      <c r="F139" s="250" t="s">
        <v>132</v>
      </c>
      <c r="G139" s="248"/>
      <c r="H139" s="251">
        <v>15.010999999999999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129</v>
      </c>
      <c r="AU139" s="257" t="s">
        <v>84</v>
      </c>
      <c r="AV139" s="13" t="s">
        <v>127</v>
      </c>
      <c r="AW139" s="13" t="s">
        <v>36</v>
      </c>
      <c r="AX139" s="13" t="s">
        <v>77</v>
      </c>
      <c r="AY139" s="257" t="s">
        <v>119</v>
      </c>
    </row>
    <row r="140" s="1" customFormat="1" ht="16.5" customHeight="1">
      <c r="B140" s="45"/>
      <c r="C140" s="213" t="s">
        <v>233</v>
      </c>
      <c r="D140" s="213" t="s">
        <v>122</v>
      </c>
      <c r="E140" s="214" t="s">
        <v>234</v>
      </c>
      <c r="F140" s="215" t="s">
        <v>235</v>
      </c>
      <c r="G140" s="216" t="s">
        <v>174</v>
      </c>
      <c r="H140" s="217">
        <v>15.010999999999999</v>
      </c>
      <c r="I140" s="218"/>
      <c r="J140" s="219">
        <f>ROUND(I140*H140,2)</f>
        <v>0</v>
      </c>
      <c r="K140" s="215" t="s">
        <v>126</v>
      </c>
      <c r="L140" s="71"/>
      <c r="M140" s="220" t="s">
        <v>21</v>
      </c>
      <c r="N140" s="221" t="s">
        <v>43</v>
      </c>
      <c r="O140" s="46"/>
      <c r="P140" s="222">
        <f>O140*H140</f>
        <v>0</v>
      </c>
      <c r="Q140" s="222">
        <v>0</v>
      </c>
      <c r="R140" s="222">
        <f>Q140*H140</f>
        <v>0</v>
      </c>
      <c r="S140" s="222">
        <v>0.00175</v>
      </c>
      <c r="T140" s="223">
        <f>S140*H140</f>
        <v>0.026269250000000001</v>
      </c>
      <c r="AR140" s="23" t="s">
        <v>140</v>
      </c>
      <c r="AT140" s="23" t="s">
        <v>122</v>
      </c>
      <c r="AU140" s="23" t="s">
        <v>84</v>
      </c>
      <c r="AY140" s="23" t="s">
        <v>119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23" t="s">
        <v>77</v>
      </c>
      <c r="BK140" s="224">
        <f>ROUND(I140*H140,2)</f>
        <v>0</v>
      </c>
      <c r="BL140" s="23" t="s">
        <v>140</v>
      </c>
      <c r="BM140" s="23" t="s">
        <v>236</v>
      </c>
    </row>
    <row r="141" s="11" customFormat="1">
      <c r="B141" s="225"/>
      <c r="C141" s="226"/>
      <c r="D141" s="227" t="s">
        <v>129</v>
      </c>
      <c r="E141" s="228" t="s">
        <v>21</v>
      </c>
      <c r="F141" s="229" t="s">
        <v>237</v>
      </c>
      <c r="G141" s="226"/>
      <c r="H141" s="228" t="s">
        <v>21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129</v>
      </c>
      <c r="AU141" s="235" t="s">
        <v>84</v>
      </c>
      <c r="AV141" s="11" t="s">
        <v>77</v>
      </c>
      <c r="AW141" s="11" t="s">
        <v>36</v>
      </c>
      <c r="AX141" s="11" t="s">
        <v>72</v>
      </c>
      <c r="AY141" s="235" t="s">
        <v>119</v>
      </c>
    </row>
    <row r="142" s="12" customFormat="1">
      <c r="B142" s="236"/>
      <c r="C142" s="237"/>
      <c r="D142" s="227" t="s">
        <v>129</v>
      </c>
      <c r="E142" s="238" t="s">
        <v>21</v>
      </c>
      <c r="F142" s="239" t="s">
        <v>232</v>
      </c>
      <c r="G142" s="237"/>
      <c r="H142" s="240">
        <v>15.010999999999999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129</v>
      </c>
      <c r="AU142" s="246" t="s">
        <v>84</v>
      </c>
      <c r="AV142" s="12" t="s">
        <v>84</v>
      </c>
      <c r="AW142" s="12" t="s">
        <v>36</v>
      </c>
      <c r="AX142" s="12" t="s">
        <v>72</v>
      </c>
      <c r="AY142" s="246" t="s">
        <v>119</v>
      </c>
    </row>
    <row r="143" s="13" customFormat="1">
      <c r="B143" s="247"/>
      <c r="C143" s="248"/>
      <c r="D143" s="227" t="s">
        <v>129</v>
      </c>
      <c r="E143" s="249" t="s">
        <v>21</v>
      </c>
      <c r="F143" s="250" t="s">
        <v>132</v>
      </c>
      <c r="G143" s="248"/>
      <c r="H143" s="251">
        <v>15.010999999999999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129</v>
      </c>
      <c r="AU143" s="257" t="s">
        <v>84</v>
      </c>
      <c r="AV143" s="13" t="s">
        <v>127</v>
      </c>
      <c r="AW143" s="13" t="s">
        <v>36</v>
      </c>
      <c r="AX143" s="13" t="s">
        <v>77</v>
      </c>
      <c r="AY143" s="257" t="s">
        <v>119</v>
      </c>
    </row>
    <row r="144" s="1" customFormat="1" ht="16.5" customHeight="1">
      <c r="B144" s="45"/>
      <c r="C144" s="213" t="s">
        <v>9</v>
      </c>
      <c r="D144" s="213" t="s">
        <v>122</v>
      </c>
      <c r="E144" s="214" t="s">
        <v>238</v>
      </c>
      <c r="F144" s="215" t="s">
        <v>239</v>
      </c>
      <c r="G144" s="216" t="s">
        <v>125</v>
      </c>
      <c r="H144" s="217">
        <v>7.9199999999999999</v>
      </c>
      <c r="I144" s="218"/>
      <c r="J144" s="219">
        <f>ROUND(I144*H144,2)</f>
        <v>0</v>
      </c>
      <c r="K144" s="215" t="s">
        <v>126</v>
      </c>
      <c r="L144" s="71"/>
      <c r="M144" s="220" t="s">
        <v>21</v>
      </c>
      <c r="N144" s="221" t="s">
        <v>43</v>
      </c>
      <c r="O144" s="46"/>
      <c r="P144" s="222">
        <f>O144*H144</f>
        <v>0</v>
      </c>
      <c r="Q144" s="222">
        <v>0</v>
      </c>
      <c r="R144" s="222">
        <f>Q144*H144</f>
        <v>0</v>
      </c>
      <c r="S144" s="222">
        <v>0.0058399999999999997</v>
      </c>
      <c r="T144" s="223">
        <f>S144*H144</f>
        <v>0.046252799999999997</v>
      </c>
      <c r="AR144" s="23" t="s">
        <v>140</v>
      </c>
      <c r="AT144" s="23" t="s">
        <v>122</v>
      </c>
      <c r="AU144" s="23" t="s">
        <v>84</v>
      </c>
      <c r="AY144" s="23" t="s">
        <v>119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23" t="s">
        <v>77</v>
      </c>
      <c r="BK144" s="224">
        <f>ROUND(I144*H144,2)</f>
        <v>0</v>
      </c>
      <c r="BL144" s="23" t="s">
        <v>140</v>
      </c>
      <c r="BM144" s="23" t="s">
        <v>240</v>
      </c>
    </row>
    <row r="145" s="11" customFormat="1">
      <c r="B145" s="225"/>
      <c r="C145" s="226"/>
      <c r="D145" s="227" t="s">
        <v>129</v>
      </c>
      <c r="E145" s="228" t="s">
        <v>21</v>
      </c>
      <c r="F145" s="229" t="s">
        <v>241</v>
      </c>
      <c r="G145" s="226"/>
      <c r="H145" s="228" t="s">
        <v>21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129</v>
      </c>
      <c r="AU145" s="235" t="s">
        <v>84</v>
      </c>
      <c r="AV145" s="11" t="s">
        <v>77</v>
      </c>
      <c r="AW145" s="11" t="s">
        <v>36</v>
      </c>
      <c r="AX145" s="11" t="s">
        <v>72</v>
      </c>
      <c r="AY145" s="235" t="s">
        <v>119</v>
      </c>
    </row>
    <row r="146" s="12" customFormat="1">
      <c r="B146" s="236"/>
      <c r="C146" s="237"/>
      <c r="D146" s="227" t="s">
        <v>129</v>
      </c>
      <c r="E146" s="238" t="s">
        <v>21</v>
      </c>
      <c r="F146" s="239" t="s">
        <v>242</v>
      </c>
      <c r="G146" s="237"/>
      <c r="H146" s="240">
        <v>1.0800000000000001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129</v>
      </c>
      <c r="AU146" s="246" t="s">
        <v>84</v>
      </c>
      <c r="AV146" s="12" t="s">
        <v>84</v>
      </c>
      <c r="AW146" s="12" t="s">
        <v>36</v>
      </c>
      <c r="AX146" s="12" t="s">
        <v>72</v>
      </c>
      <c r="AY146" s="246" t="s">
        <v>119</v>
      </c>
    </row>
    <row r="147" s="12" customFormat="1">
      <c r="B147" s="236"/>
      <c r="C147" s="237"/>
      <c r="D147" s="227" t="s">
        <v>129</v>
      </c>
      <c r="E147" s="238" t="s">
        <v>21</v>
      </c>
      <c r="F147" s="239" t="s">
        <v>243</v>
      </c>
      <c r="G147" s="237"/>
      <c r="H147" s="240">
        <v>2.52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129</v>
      </c>
      <c r="AU147" s="246" t="s">
        <v>84</v>
      </c>
      <c r="AV147" s="12" t="s">
        <v>84</v>
      </c>
      <c r="AW147" s="12" t="s">
        <v>36</v>
      </c>
      <c r="AX147" s="12" t="s">
        <v>72</v>
      </c>
      <c r="AY147" s="246" t="s">
        <v>119</v>
      </c>
    </row>
    <row r="148" s="12" customFormat="1">
      <c r="B148" s="236"/>
      <c r="C148" s="237"/>
      <c r="D148" s="227" t="s">
        <v>129</v>
      </c>
      <c r="E148" s="238" t="s">
        <v>21</v>
      </c>
      <c r="F148" s="239" t="s">
        <v>244</v>
      </c>
      <c r="G148" s="237"/>
      <c r="H148" s="240">
        <v>2.25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129</v>
      </c>
      <c r="AU148" s="246" t="s">
        <v>84</v>
      </c>
      <c r="AV148" s="12" t="s">
        <v>84</v>
      </c>
      <c r="AW148" s="12" t="s">
        <v>36</v>
      </c>
      <c r="AX148" s="12" t="s">
        <v>72</v>
      </c>
      <c r="AY148" s="246" t="s">
        <v>119</v>
      </c>
    </row>
    <row r="149" s="12" customFormat="1">
      <c r="B149" s="236"/>
      <c r="C149" s="237"/>
      <c r="D149" s="227" t="s">
        <v>129</v>
      </c>
      <c r="E149" s="238" t="s">
        <v>21</v>
      </c>
      <c r="F149" s="239" t="s">
        <v>245</v>
      </c>
      <c r="G149" s="237"/>
      <c r="H149" s="240">
        <v>2.0699999999999998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129</v>
      </c>
      <c r="AU149" s="246" t="s">
        <v>84</v>
      </c>
      <c r="AV149" s="12" t="s">
        <v>84</v>
      </c>
      <c r="AW149" s="12" t="s">
        <v>36</v>
      </c>
      <c r="AX149" s="12" t="s">
        <v>72</v>
      </c>
      <c r="AY149" s="246" t="s">
        <v>119</v>
      </c>
    </row>
    <row r="150" s="13" customFormat="1">
      <c r="B150" s="247"/>
      <c r="C150" s="248"/>
      <c r="D150" s="227" t="s">
        <v>129</v>
      </c>
      <c r="E150" s="249" t="s">
        <v>21</v>
      </c>
      <c r="F150" s="250" t="s">
        <v>132</v>
      </c>
      <c r="G150" s="248"/>
      <c r="H150" s="251">
        <v>7.9199999999999999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129</v>
      </c>
      <c r="AU150" s="257" t="s">
        <v>84</v>
      </c>
      <c r="AV150" s="13" t="s">
        <v>127</v>
      </c>
      <c r="AW150" s="13" t="s">
        <v>36</v>
      </c>
      <c r="AX150" s="13" t="s">
        <v>77</v>
      </c>
      <c r="AY150" s="257" t="s">
        <v>119</v>
      </c>
    </row>
    <row r="151" s="1" customFormat="1" ht="16.5" customHeight="1">
      <c r="B151" s="45"/>
      <c r="C151" s="213" t="s">
        <v>246</v>
      </c>
      <c r="D151" s="213" t="s">
        <v>122</v>
      </c>
      <c r="E151" s="214" t="s">
        <v>247</v>
      </c>
      <c r="F151" s="215" t="s">
        <v>248</v>
      </c>
      <c r="G151" s="216" t="s">
        <v>224</v>
      </c>
      <c r="H151" s="217">
        <v>10</v>
      </c>
      <c r="I151" s="218"/>
      <c r="J151" s="219">
        <f>ROUND(I151*H151,2)</f>
        <v>0</v>
      </c>
      <c r="K151" s="215" t="s">
        <v>126</v>
      </c>
      <c r="L151" s="71"/>
      <c r="M151" s="220" t="s">
        <v>21</v>
      </c>
      <c r="N151" s="221" t="s">
        <v>43</v>
      </c>
      <c r="O151" s="46"/>
      <c r="P151" s="222">
        <f>O151*H151</f>
        <v>0</v>
      </c>
      <c r="Q151" s="222">
        <v>0</v>
      </c>
      <c r="R151" s="222">
        <f>Q151*H151</f>
        <v>0</v>
      </c>
      <c r="S151" s="222">
        <v>0.00022000000000000001</v>
      </c>
      <c r="T151" s="223">
        <f>S151*H151</f>
        <v>0.0022000000000000001</v>
      </c>
      <c r="AR151" s="23" t="s">
        <v>140</v>
      </c>
      <c r="AT151" s="23" t="s">
        <v>122</v>
      </c>
      <c r="AU151" s="23" t="s">
        <v>84</v>
      </c>
      <c r="AY151" s="23" t="s">
        <v>119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23" t="s">
        <v>77</v>
      </c>
      <c r="BK151" s="224">
        <f>ROUND(I151*H151,2)</f>
        <v>0</v>
      </c>
      <c r="BL151" s="23" t="s">
        <v>140</v>
      </c>
      <c r="BM151" s="23" t="s">
        <v>249</v>
      </c>
    </row>
    <row r="152" s="1" customFormat="1" ht="16.5" customHeight="1">
      <c r="B152" s="45"/>
      <c r="C152" s="213" t="s">
        <v>250</v>
      </c>
      <c r="D152" s="213" t="s">
        <v>122</v>
      </c>
      <c r="E152" s="214" t="s">
        <v>251</v>
      </c>
      <c r="F152" s="215" t="s">
        <v>252</v>
      </c>
      <c r="G152" s="216" t="s">
        <v>174</v>
      </c>
      <c r="H152" s="217">
        <v>39</v>
      </c>
      <c r="I152" s="218"/>
      <c r="J152" s="219">
        <f>ROUND(I152*H152,2)</f>
        <v>0</v>
      </c>
      <c r="K152" s="215" t="s">
        <v>126</v>
      </c>
      <c r="L152" s="71"/>
      <c r="M152" s="220" t="s">
        <v>21</v>
      </c>
      <c r="N152" s="221" t="s">
        <v>43</v>
      </c>
      <c r="O152" s="46"/>
      <c r="P152" s="222">
        <f>O152*H152</f>
        <v>0</v>
      </c>
      <c r="Q152" s="222">
        <v>0</v>
      </c>
      <c r="R152" s="222">
        <f>Q152*H152</f>
        <v>0</v>
      </c>
      <c r="S152" s="222">
        <v>0.0060499999999999998</v>
      </c>
      <c r="T152" s="223">
        <f>S152*H152</f>
        <v>0.23594999999999999</v>
      </c>
      <c r="AR152" s="23" t="s">
        <v>140</v>
      </c>
      <c r="AT152" s="23" t="s">
        <v>122</v>
      </c>
      <c r="AU152" s="23" t="s">
        <v>84</v>
      </c>
      <c r="AY152" s="23" t="s">
        <v>119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23" t="s">
        <v>77</v>
      </c>
      <c r="BK152" s="224">
        <f>ROUND(I152*H152,2)</f>
        <v>0</v>
      </c>
      <c r="BL152" s="23" t="s">
        <v>140</v>
      </c>
      <c r="BM152" s="23" t="s">
        <v>253</v>
      </c>
    </row>
    <row r="153" s="11" customFormat="1">
      <c r="B153" s="225"/>
      <c r="C153" s="226"/>
      <c r="D153" s="227" t="s">
        <v>129</v>
      </c>
      <c r="E153" s="228" t="s">
        <v>21</v>
      </c>
      <c r="F153" s="229" t="s">
        <v>254</v>
      </c>
      <c r="G153" s="226"/>
      <c r="H153" s="228" t="s">
        <v>21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129</v>
      </c>
      <c r="AU153" s="235" t="s">
        <v>84</v>
      </c>
      <c r="AV153" s="11" t="s">
        <v>77</v>
      </c>
      <c r="AW153" s="11" t="s">
        <v>36</v>
      </c>
      <c r="AX153" s="11" t="s">
        <v>72</v>
      </c>
      <c r="AY153" s="235" t="s">
        <v>119</v>
      </c>
    </row>
    <row r="154" s="12" customFormat="1">
      <c r="B154" s="236"/>
      <c r="C154" s="237"/>
      <c r="D154" s="227" t="s">
        <v>129</v>
      </c>
      <c r="E154" s="238" t="s">
        <v>21</v>
      </c>
      <c r="F154" s="239" t="s">
        <v>220</v>
      </c>
      <c r="G154" s="237"/>
      <c r="H154" s="240">
        <v>39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129</v>
      </c>
      <c r="AU154" s="246" t="s">
        <v>84</v>
      </c>
      <c r="AV154" s="12" t="s">
        <v>84</v>
      </c>
      <c r="AW154" s="12" t="s">
        <v>36</v>
      </c>
      <c r="AX154" s="12" t="s">
        <v>72</v>
      </c>
      <c r="AY154" s="246" t="s">
        <v>119</v>
      </c>
    </row>
    <row r="155" s="13" customFormat="1">
      <c r="B155" s="247"/>
      <c r="C155" s="248"/>
      <c r="D155" s="227" t="s">
        <v>129</v>
      </c>
      <c r="E155" s="249" t="s">
        <v>21</v>
      </c>
      <c r="F155" s="250" t="s">
        <v>132</v>
      </c>
      <c r="G155" s="248"/>
      <c r="H155" s="251">
        <v>39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129</v>
      </c>
      <c r="AU155" s="257" t="s">
        <v>84</v>
      </c>
      <c r="AV155" s="13" t="s">
        <v>127</v>
      </c>
      <c r="AW155" s="13" t="s">
        <v>36</v>
      </c>
      <c r="AX155" s="13" t="s">
        <v>77</v>
      </c>
      <c r="AY155" s="257" t="s">
        <v>119</v>
      </c>
    </row>
    <row r="156" s="1" customFormat="1" ht="16.5" customHeight="1">
      <c r="B156" s="45"/>
      <c r="C156" s="213" t="s">
        <v>255</v>
      </c>
      <c r="D156" s="213" t="s">
        <v>122</v>
      </c>
      <c r="E156" s="214" t="s">
        <v>256</v>
      </c>
      <c r="F156" s="215" t="s">
        <v>257</v>
      </c>
      <c r="G156" s="216" t="s">
        <v>174</v>
      </c>
      <c r="H156" s="217">
        <v>16</v>
      </c>
      <c r="I156" s="218"/>
      <c r="J156" s="219">
        <f>ROUND(I156*H156,2)</f>
        <v>0</v>
      </c>
      <c r="K156" s="215" t="s">
        <v>126</v>
      </c>
      <c r="L156" s="71"/>
      <c r="M156" s="220" t="s">
        <v>21</v>
      </c>
      <c r="N156" s="221" t="s">
        <v>43</v>
      </c>
      <c r="O156" s="46"/>
      <c r="P156" s="222">
        <f>O156*H156</f>
        <v>0</v>
      </c>
      <c r="Q156" s="222">
        <v>0</v>
      </c>
      <c r="R156" s="222">
        <f>Q156*H156</f>
        <v>0</v>
      </c>
      <c r="S156" s="222">
        <v>0.0039399999999999999</v>
      </c>
      <c r="T156" s="223">
        <f>S156*H156</f>
        <v>0.063039999999999999</v>
      </c>
      <c r="AR156" s="23" t="s">
        <v>140</v>
      </c>
      <c r="AT156" s="23" t="s">
        <v>122</v>
      </c>
      <c r="AU156" s="23" t="s">
        <v>84</v>
      </c>
      <c r="AY156" s="23" t="s">
        <v>119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23" t="s">
        <v>77</v>
      </c>
      <c r="BK156" s="224">
        <f>ROUND(I156*H156,2)</f>
        <v>0</v>
      </c>
      <c r="BL156" s="23" t="s">
        <v>140</v>
      </c>
      <c r="BM156" s="23" t="s">
        <v>258</v>
      </c>
    </row>
    <row r="157" s="11" customFormat="1">
      <c r="B157" s="225"/>
      <c r="C157" s="226"/>
      <c r="D157" s="227" t="s">
        <v>129</v>
      </c>
      <c r="E157" s="228" t="s">
        <v>21</v>
      </c>
      <c r="F157" s="229" t="s">
        <v>259</v>
      </c>
      <c r="G157" s="226"/>
      <c r="H157" s="228" t="s">
        <v>21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129</v>
      </c>
      <c r="AU157" s="235" t="s">
        <v>84</v>
      </c>
      <c r="AV157" s="11" t="s">
        <v>77</v>
      </c>
      <c r="AW157" s="11" t="s">
        <v>36</v>
      </c>
      <c r="AX157" s="11" t="s">
        <v>72</v>
      </c>
      <c r="AY157" s="235" t="s">
        <v>119</v>
      </c>
    </row>
    <row r="158" s="12" customFormat="1">
      <c r="B158" s="236"/>
      <c r="C158" s="237"/>
      <c r="D158" s="227" t="s">
        <v>129</v>
      </c>
      <c r="E158" s="238" t="s">
        <v>21</v>
      </c>
      <c r="F158" s="239" t="s">
        <v>260</v>
      </c>
      <c r="G158" s="237"/>
      <c r="H158" s="240">
        <v>16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129</v>
      </c>
      <c r="AU158" s="246" t="s">
        <v>84</v>
      </c>
      <c r="AV158" s="12" t="s">
        <v>84</v>
      </c>
      <c r="AW158" s="12" t="s">
        <v>36</v>
      </c>
      <c r="AX158" s="12" t="s">
        <v>72</v>
      </c>
      <c r="AY158" s="246" t="s">
        <v>119</v>
      </c>
    </row>
    <row r="159" s="13" customFormat="1">
      <c r="B159" s="247"/>
      <c r="C159" s="248"/>
      <c r="D159" s="227" t="s">
        <v>129</v>
      </c>
      <c r="E159" s="249" t="s">
        <v>21</v>
      </c>
      <c r="F159" s="250" t="s">
        <v>132</v>
      </c>
      <c r="G159" s="248"/>
      <c r="H159" s="251">
        <v>16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129</v>
      </c>
      <c r="AU159" s="257" t="s">
        <v>84</v>
      </c>
      <c r="AV159" s="13" t="s">
        <v>127</v>
      </c>
      <c r="AW159" s="13" t="s">
        <v>36</v>
      </c>
      <c r="AX159" s="13" t="s">
        <v>77</v>
      </c>
      <c r="AY159" s="257" t="s">
        <v>119</v>
      </c>
    </row>
    <row r="160" s="1" customFormat="1" ht="25.5" customHeight="1">
      <c r="B160" s="45"/>
      <c r="C160" s="213" t="s">
        <v>261</v>
      </c>
      <c r="D160" s="213" t="s">
        <v>122</v>
      </c>
      <c r="E160" s="214" t="s">
        <v>262</v>
      </c>
      <c r="F160" s="215" t="s">
        <v>263</v>
      </c>
      <c r="G160" s="216" t="s">
        <v>125</v>
      </c>
      <c r="H160" s="217">
        <v>276.20400000000001</v>
      </c>
      <c r="I160" s="218"/>
      <c r="J160" s="219">
        <f>ROUND(I160*H160,2)</f>
        <v>0</v>
      </c>
      <c r="K160" s="215" t="s">
        <v>126</v>
      </c>
      <c r="L160" s="71"/>
      <c r="M160" s="220" t="s">
        <v>21</v>
      </c>
      <c r="N160" s="221" t="s">
        <v>43</v>
      </c>
      <c r="O160" s="46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AR160" s="23" t="s">
        <v>140</v>
      </c>
      <c r="AT160" s="23" t="s">
        <v>122</v>
      </c>
      <c r="AU160" s="23" t="s">
        <v>84</v>
      </c>
      <c r="AY160" s="23" t="s">
        <v>119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23" t="s">
        <v>77</v>
      </c>
      <c r="BK160" s="224">
        <f>ROUND(I160*H160,2)</f>
        <v>0</v>
      </c>
      <c r="BL160" s="23" t="s">
        <v>140</v>
      </c>
      <c r="BM160" s="23" t="s">
        <v>264</v>
      </c>
    </row>
    <row r="161" s="11" customFormat="1">
      <c r="B161" s="225"/>
      <c r="C161" s="226"/>
      <c r="D161" s="227" t="s">
        <v>129</v>
      </c>
      <c r="E161" s="228" t="s">
        <v>21</v>
      </c>
      <c r="F161" s="229" t="s">
        <v>265</v>
      </c>
      <c r="G161" s="226"/>
      <c r="H161" s="228" t="s">
        <v>21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129</v>
      </c>
      <c r="AU161" s="235" t="s">
        <v>84</v>
      </c>
      <c r="AV161" s="11" t="s">
        <v>77</v>
      </c>
      <c r="AW161" s="11" t="s">
        <v>36</v>
      </c>
      <c r="AX161" s="11" t="s">
        <v>72</v>
      </c>
      <c r="AY161" s="235" t="s">
        <v>119</v>
      </c>
    </row>
    <row r="162" s="12" customFormat="1">
      <c r="B162" s="236"/>
      <c r="C162" s="237"/>
      <c r="D162" s="227" t="s">
        <v>129</v>
      </c>
      <c r="E162" s="238" t="s">
        <v>21</v>
      </c>
      <c r="F162" s="239" t="s">
        <v>131</v>
      </c>
      <c r="G162" s="237"/>
      <c r="H162" s="240">
        <v>276.20400000000001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129</v>
      </c>
      <c r="AU162" s="246" t="s">
        <v>84</v>
      </c>
      <c r="AV162" s="12" t="s">
        <v>84</v>
      </c>
      <c r="AW162" s="12" t="s">
        <v>36</v>
      </c>
      <c r="AX162" s="12" t="s">
        <v>72</v>
      </c>
      <c r="AY162" s="246" t="s">
        <v>119</v>
      </c>
    </row>
    <row r="163" s="13" customFormat="1">
      <c r="B163" s="247"/>
      <c r="C163" s="248"/>
      <c r="D163" s="227" t="s">
        <v>129</v>
      </c>
      <c r="E163" s="249" t="s">
        <v>21</v>
      </c>
      <c r="F163" s="250" t="s">
        <v>132</v>
      </c>
      <c r="G163" s="248"/>
      <c r="H163" s="251">
        <v>276.20400000000001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129</v>
      </c>
      <c r="AU163" s="257" t="s">
        <v>84</v>
      </c>
      <c r="AV163" s="13" t="s">
        <v>127</v>
      </c>
      <c r="AW163" s="13" t="s">
        <v>36</v>
      </c>
      <c r="AX163" s="13" t="s">
        <v>77</v>
      </c>
      <c r="AY163" s="257" t="s">
        <v>119</v>
      </c>
    </row>
    <row r="164" s="1" customFormat="1" ht="16.5" customHeight="1">
      <c r="B164" s="45"/>
      <c r="C164" s="259" t="s">
        <v>266</v>
      </c>
      <c r="D164" s="259" t="s">
        <v>267</v>
      </c>
      <c r="E164" s="260" t="s">
        <v>268</v>
      </c>
      <c r="F164" s="261" t="s">
        <v>269</v>
      </c>
      <c r="G164" s="262" t="s">
        <v>224</v>
      </c>
      <c r="H164" s="263">
        <v>729.17899999999997</v>
      </c>
      <c r="I164" s="264"/>
      <c r="J164" s="265">
        <f>ROUND(I164*H164,2)</f>
        <v>0</v>
      </c>
      <c r="K164" s="261" t="s">
        <v>126</v>
      </c>
      <c r="L164" s="266"/>
      <c r="M164" s="267" t="s">
        <v>21</v>
      </c>
      <c r="N164" s="268" t="s">
        <v>43</v>
      </c>
      <c r="O164" s="46"/>
      <c r="P164" s="222">
        <f>O164*H164</f>
        <v>0</v>
      </c>
      <c r="Q164" s="222">
        <v>0.00080000000000000004</v>
      </c>
      <c r="R164" s="222">
        <f>Q164*H164</f>
        <v>0.58334320000000006</v>
      </c>
      <c r="S164" s="222">
        <v>0</v>
      </c>
      <c r="T164" s="223">
        <f>S164*H164</f>
        <v>0</v>
      </c>
      <c r="AR164" s="23" t="s">
        <v>270</v>
      </c>
      <c r="AT164" s="23" t="s">
        <v>267</v>
      </c>
      <c r="AU164" s="23" t="s">
        <v>84</v>
      </c>
      <c r="AY164" s="23" t="s">
        <v>119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23" t="s">
        <v>77</v>
      </c>
      <c r="BK164" s="224">
        <f>ROUND(I164*H164,2)</f>
        <v>0</v>
      </c>
      <c r="BL164" s="23" t="s">
        <v>140</v>
      </c>
      <c r="BM164" s="23" t="s">
        <v>271</v>
      </c>
    </row>
    <row r="165" s="11" customFormat="1">
      <c r="B165" s="225"/>
      <c r="C165" s="226"/>
      <c r="D165" s="227" t="s">
        <v>129</v>
      </c>
      <c r="E165" s="228" t="s">
        <v>21</v>
      </c>
      <c r="F165" s="229" t="s">
        <v>272</v>
      </c>
      <c r="G165" s="226"/>
      <c r="H165" s="228" t="s">
        <v>21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129</v>
      </c>
      <c r="AU165" s="235" t="s">
        <v>84</v>
      </c>
      <c r="AV165" s="11" t="s">
        <v>77</v>
      </c>
      <c r="AW165" s="11" t="s">
        <v>36</v>
      </c>
      <c r="AX165" s="11" t="s">
        <v>72</v>
      </c>
      <c r="AY165" s="235" t="s">
        <v>119</v>
      </c>
    </row>
    <row r="166" s="12" customFormat="1">
      <c r="B166" s="236"/>
      <c r="C166" s="237"/>
      <c r="D166" s="227" t="s">
        <v>129</v>
      </c>
      <c r="E166" s="238" t="s">
        <v>21</v>
      </c>
      <c r="F166" s="239" t="s">
        <v>273</v>
      </c>
      <c r="G166" s="237"/>
      <c r="H166" s="240">
        <v>729.17899999999997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129</v>
      </c>
      <c r="AU166" s="246" t="s">
        <v>84</v>
      </c>
      <c r="AV166" s="12" t="s">
        <v>84</v>
      </c>
      <c r="AW166" s="12" t="s">
        <v>36</v>
      </c>
      <c r="AX166" s="12" t="s">
        <v>77</v>
      </c>
      <c r="AY166" s="246" t="s">
        <v>119</v>
      </c>
    </row>
    <row r="167" s="1" customFormat="1" ht="25.5" customHeight="1">
      <c r="B167" s="45"/>
      <c r="C167" s="213" t="s">
        <v>274</v>
      </c>
      <c r="D167" s="213" t="s">
        <v>122</v>
      </c>
      <c r="E167" s="214" t="s">
        <v>275</v>
      </c>
      <c r="F167" s="215" t="s">
        <v>276</v>
      </c>
      <c r="G167" s="216" t="s">
        <v>224</v>
      </c>
      <c r="H167" s="217">
        <v>4</v>
      </c>
      <c r="I167" s="218"/>
      <c r="J167" s="219">
        <f>ROUND(I167*H167,2)</f>
        <v>0</v>
      </c>
      <c r="K167" s="215" t="s">
        <v>126</v>
      </c>
      <c r="L167" s="71"/>
      <c r="M167" s="220" t="s">
        <v>21</v>
      </c>
      <c r="N167" s="221" t="s">
        <v>43</v>
      </c>
      <c r="O167" s="46"/>
      <c r="P167" s="222">
        <f>O167*H167</f>
        <v>0</v>
      </c>
      <c r="Q167" s="222">
        <v>0.0090600000000000003</v>
      </c>
      <c r="R167" s="222">
        <f>Q167*H167</f>
        <v>0.036240000000000001</v>
      </c>
      <c r="S167" s="222">
        <v>0</v>
      </c>
      <c r="T167" s="223">
        <f>S167*H167</f>
        <v>0</v>
      </c>
      <c r="AR167" s="23" t="s">
        <v>140</v>
      </c>
      <c r="AT167" s="23" t="s">
        <v>122</v>
      </c>
      <c r="AU167" s="23" t="s">
        <v>84</v>
      </c>
      <c r="AY167" s="23" t="s">
        <v>119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23" t="s">
        <v>77</v>
      </c>
      <c r="BK167" s="224">
        <f>ROUND(I167*H167,2)</f>
        <v>0</v>
      </c>
      <c r="BL167" s="23" t="s">
        <v>140</v>
      </c>
      <c r="BM167" s="23" t="s">
        <v>277</v>
      </c>
    </row>
    <row r="168" s="1" customFormat="1" ht="16.5" customHeight="1">
      <c r="B168" s="45"/>
      <c r="C168" s="259" t="s">
        <v>278</v>
      </c>
      <c r="D168" s="259" t="s">
        <v>267</v>
      </c>
      <c r="E168" s="260" t="s">
        <v>279</v>
      </c>
      <c r="F168" s="261" t="s">
        <v>280</v>
      </c>
      <c r="G168" s="262" t="s">
        <v>135</v>
      </c>
      <c r="H168" s="263">
        <v>1</v>
      </c>
      <c r="I168" s="264"/>
      <c r="J168" s="265">
        <f>ROUND(I168*H168,2)</f>
        <v>0</v>
      </c>
      <c r="K168" s="261" t="s">
        <v>21</v>
      </c>
      <c r="L168" s="266"/>
      <c r="M168" s="267" t="s">
        <v>21</v>
      </c>
      <c r="N168" s="268" t="s">
        <v>43</v>
      </c>
      <c r="O168" s="4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3" t="s">
        <v>270</v>
      </c>
      <c r="AT168" s="23" t="s">
        <v>267</v>
      </c>
      <c r="AU168" s="23" t="s">
        <v>84</v>
      </c>
      <c r="AY168" s="23" t="s">
        <v>119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23" t="s">
        <v>77</v>
      </c>
      <c r="BK168" s="224">
        <f>ROUND(I168*H168,2)</f>
        <v>0</v>
      </c>
      <c r="BL168" s="23" t="s">
        <v>140</v>
      </c>
      <c r="BM168" s="23" t="s">
        <v>281</v>
      </c>
    </row>
    <row r="169" s="1" customFormat="1" ht="25.5" customHeight="1">
      <c r="B169" s="45"/>
      <c r="C169" s="213" t="s">
        <v>282</v>
      </c>
      <c r="D169" s="213" t="s">
        <v>122</v>
      </c>
      <c r="E169" s="214" t="s">
        <v>283</v>
      </c>
      <c r="F169" s="215" t="s">
        <v>284</v>
      </c>
      <c r="G169" s="216" t="s">
        <v>174</v>
      </c>
      <c r="H169" s="217">
        <v>18</v>
      </c>
      <c r="I169" s="218"/>
      <c r="J169" s="219">
        <f>ROUND(I169*H169,2)</f>
        <v>0</v>
      </c>
      <c r="K169" s="215" t="s">
        <v>126</v>
      </c>
      <c r="L169" s="71"/>
      <c r="M169" s="220" t="s">
        <v>21</v>
      </c>
      <c r="N169" s="221" t="s">
        <v>43</v>
      </c>
      <c r="O169" s="46"/>
      <c r="P169" s="222">
        <f>O169*H169</f>
        <v>0</v>
      </c>
      <c r="Q169" s="222">
        <v>0.00117</v>
      </c>
      <c r="R169" s="222">
        <f>Q169*H169</f>
        <v>0.021060000000000002</v>
      </c>
      <c r="S169" s="222">
        <v>0</v>
      </c>
      <c r="T169" s="223">
        <f>S169*H169</f>
        <v>0</v>
      </c>
      <c r="AR169" s="23" t="s">
        <v>140</v>
      </c>
      <c r="AT169" s="23" t="s">
        <v>122</v>
      </c>
      <c r="AU169" s="23" t="s">
        <v>84</v>
      </c>
      <c r="AY169" s="23" t="s">
        <v>119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23" t="s">
        <v>77</v>
      </c>
      <c r="BK169" s="224">
        <f>ROUND(I169*H169,2)</f>
        <v>0</v>
      </c>
      <c r="BL169" s="23" t="s">
        <v>140</v>
      </c>
      <c r="BM169" s="23" t="s">
        <v>285</v>
      </c>
    </row>
    <row r="170" s="11" customFormat="1">
      <c r="B170" s="225"/>
      <c r="C170" s="226"/>
      <c r="D170" s="227" t="s">
        <v>129</v>
      </c>
      <c r="E170" s="228" t="s">
        <v>21</v>
      </c>
      <c r="F170" s="229" t="s">
        <v>286</v>
      </c>
      <c r="G170" s="226"/>
      <c r="H170" s="228" t="s">
        <v>21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129</v>
      </c>
      <c r="AU170" s="235" t="s">
        <v>84</v>
      </c>
      <c r="AV170" s="11" t="s">
        <v>77</v>
      </c>
      <c r="AW170" s="11" t="s">
        <v>36</v>
      </c>
      <c r="AX170" s="11" t="s">
        <v>72</v>
      </c>
      <c r="AY170" s="235" t="s">
        <v>119</v>
      </c>
    </row>
    <row r="171" s="12" customFormat="1">
      <c r="B171" s="236"/>
      <c r="C171" s="237"/>
      <c r="D171" s="227" t="s">
        <v>129</v>
      </c>
      <c r="E171" s="238" t="s">
        <v>21</v>
      </c>
      <c r="F171" s="239" t="s">
        <v>287</v>
      </c>
      <c r="G171" s="237"/>
      <c r="H171" s="240">
        <v>18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129</v>
      </c>
      <c r="AU171" s="246" t="s">
        <v>84</v>
      </c>
      <c r="AV171" s="12" t="s">
        <v>84</v>
      </c>
      <c r="AW171" s="12" t="s">
        <v>36</v>
      </c>
      <c r="AX171" s="12" t="s">
        <v>72</v>
      </c>
      <c r="AY171" s="246" t="s">
        <v>119</v>
      </c>
    </row>
    <row r="172" s="13" customFormat="1">
      <c r="B172" s="247"/>
      <c r="C172" s="248"/>
      <c r="D172" s="227" t="s">
        <v>129</v>
      </c>
      <c r="E172" s="249" t="s">
        <v>21</v>
      </c>
      <c r="F172" s="250" t="s">
        <v>132</v>
      </c>
      <c r="G172" s="248"/>
      <c r="H172" s="251">
        <v>18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129</v>
      </c>
      <c r="AU172" s="257" t="s">
        <v>84</v>
      </c>
      <c r="AV172" s="13" t="s">
        <v>127</v>
      </c>
      <c r="AW172" s="13" t="s">
        <v>36</v>
      </c>
      <c r="AX172" s="13" t="s">
        <v>77</v>
      </c>
      <c r="AY172" s="257" t="s">
        <v>119</v>
      </c>
    </row>
    <row r="173" s="1" customFormat="1" ht="25.5" customHeight="1">
      <c r="B173" s="45"/>
      <c r="C173" s="213" t="s">
        <v>288</v>
      </c>
      <c r="D173" s="213" t="s">
        <v>122</v>
      </c>
      <c r="E173" s="214" t="s">
        <v>289</v>
      </c>
      <c r="F173" s="215" t="s">
        <v>290</v>
      </c>
      <c r="G173" s="216" t="s">
        <v>174</v>
      </c>
      <c r="H173" s="217">
        <v>23.094000000000001</v>
      </c>
      <c r="I173" s="218"/>
      <c r="J173" s="219">
        <f>ROUND(I173*H173,2)</f>
        <v>0</v>
      </c>
      <c r="K173" s="215" t="s">
        <v>126</v>
      </c>
      <c r="L173" s="71"/>
      <c r="M173" s="220" t="s">
        <v>21</v>
      </c>
      <c r="N173" s="221" t="s">
        <v>43</v>
      </c>
      <c r="O173" s="46"/>
      <c r="P173" s="222">
        <f>O173*H173</f>
        <v>0</v>
      </c>
      <c r="Q173" s="222">
        <v>0.00117</v>
      </c>
      <c r="R173" s="222">
        <f>Q173*H173</f>
        <v>0.027019980000000002</v>
      </c>
      <c r="S173" s="222">
        <v>0</v>
      </c>
      <c r="T173" s="223">
        <f>S173*H173</f>
        <v>0</v>
      </c>
      <c r="AR173" s="23" t="s">
        <v>140</v>
      </c>
      <c r="AT173" s="23" t="s">
        <v>122</v>
      </c>
      <c r="AU173" s="23" t="s">
        <v>84</v>
      </c>
      <c r="AY173" s="23" t="s">
        <v>119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23" t="s">
        <v>77</v>
      </c>
      <c r="BK173" s="224">
        <f>ROUND(I173*H173,2)</f>
        <v>0</v>
      </c>
      <c r="BL173" s="23" t="s">
        <v>140</v>
      </c>
      <c r="BM173" s="23" t="s">
        <v>291</v>
      </c>
    </row>
    <row r="174" s="11" customFormat="1">
      <c r="B174" s="225"/>
      <c r="C174" s="226"/>
      <c r="D174" s="227" t="s">
        <v>129</v>
      </c>
      <c r="E174" s="228" t="s">
        <v>21</v>
      </c>
      <c r="F174" s="229" t="s">
        <v>292</v>
      </c>
      <c r="G174" s="226"/>
      <c r="H174" s="228" t="s">
        <v>21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129</v>
      </c>
      <c r="AU174" s="235" t="s">
        <v>84</v>
      </c>
      <c r="AV174" s="11" t="s">
        <v>77</v>
      </c>
      <c r="AW174" s="11" t="s">
        <v>36</v>
      </c>
      <c r="AX174" s="11" t="s">
        <v>72</v>
      </c>
      <c r="AY174" s="235" t="s">
        <v>119</v>
      </c>
    </row>
    <row r="175" s="12" customFormat="1">
      <c r="B175" s="236"/>
      <c r="C175" s="237"/>
      <c r="D175" s="227" t="s">
        <v>129</v>
      </c>
      <c r="E175" s="238" t="s">
        <v>21</v>
      </c>
      <c r="F175" s="239" t="s">
        <v>293</v>
      </c>
      <c r="G175" s="237"/>
      <c r="H175" s="240">
        <v>23.094000000000001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129</v>
      </c>
      <c r="AU175" s="246" t="s">
        <v>84</v>
      </c>
      <c r="AV175" s="12" t="s">
        <v>84</v>
      </c>
      <c r="AW175" s="12" t="s">
        <v>36</v>
      </c>
      <c r="AX175" s="12" t="s">
        <v>72</v>
      </c>
      <c r="AY175" s="246" t="s">
        <v>119</v>
      </c>
    </row>
    <row r="176" s="13" customFormat="1">
      <c r="B176" s="247"/>
      <c r="C176" s="248"/>
      <c r="D176" s="227" t="s">
        <v>129</v>
      </c>
      <c r="E176" s="249" t="s">
        <v>21</v>
      </c>
      <c r="F176" s="250" t="s">
        <v>132</v>
      </c>
      <c r="G176" s="248"/>
      <c r="H176" s="251">
        <v>23.094000000000001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129</v>
      </c>
      <c r="AU176" s="257" t="s">
        <v>84</v>
      </c>
      <c r="AV176" s="13" t="s">
        <v>127</v>
      </c>
      <c r="AW176" s="13" t="s">
        <v>36</v>
      </c>
      <c r="AX176" s="13" t="s">
        <v>77</v>
      </c>
      <c r="AY176" s="257" t="s">
        <v>119</v>
      </c>
    </row>
    <row r="177" s="1" customFormat="1" ht="16.5" customHeight="1">
      <c r="B177" s="45"/>
      <c r="C177" s="213" t="s">
        <v>294</v>
      </c>
      <c r="D177" s="213" t="s">
        <v>122</v>
      </c>
      <c r="E177" s="214" t="s">
        <v>295</v>
      </c>
      <c r="F177" s="215" t="s">
        <v>296</v>
      </c>
      <c r="G177" s="216" t="s">
        <v>174</v>
      </c>
      <c r="H177" s="217">
        <v>18.475000000000001</v>
      </c>
      <c r="I177" s="218"/>
      <c r="J177" s="219">
        <f>ROUND(I177*H177,2)</f>
        <v>0</v>
      </c>
      <c r="K177" s="215" t="s">
        <v>126</v>
      </c>
      <c r="L177" s="71"/>
      <c r="M177" s="220" t="s">
        <v>21</v>
      </c>
      <c r="N177" s="221" t="s">
        <v>43</v>
      </c>
      <c r="O177" s="46"/>
      <c r="P177" s="222">
        <f>O177*H177</f>
        <v>0</v>
      </c>
      <c r="Q177" s="222">
        <v>0.0015399999999999999</v>
      </c>
      <c r="R177" s="222">
        <f>Q177*H177</f>
        <v>0.028451500000000001</v>
      </c>
      <c r="S177" s="222">
        <v>0</v>
      </c>
      <c r="T177" s="223">
        <f>S177*H177</f>
        <v>0</v>
      </c>
      <c r="AR177" s="23" t="s">
        <v>140</v>
      </c>
      <c r="AT177" s="23" t="s">
        <v>122</v>
      </c>
      <c r="AU177" s="23" t="s">
        <v>84</v>
      </c>
      <c r="AY177" s="23" t="s">
        <v>119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23" t="s">
        <v>77</v>
      </c>
      <c r="BK177" s="224">
        <f>ROUND(I177*H177,2)</f>
        <v>0</v>
      </c>
      <c r="BL177" s="23" t="s">
        <v>140</v>
      </c>
      <c r="BM177" s="23" t="s">
        <v>297</v>
      </c>
    </row>
    <row r="178" s="11" customFormat="1">
      <c r="B178" s="225"/>
      <c r="C178" s="226"/>
      <c r="D178" s="227" t="s">
        <v>129</v>
      </c>
      <c r="E178" s="228" t="s">
        <v>21</v>
      </c>
      <c r="F178" s="229" t="s">
        <v>208</v>
      </c>
      <c r="G178" s="226"/>
      <c r="H178" s="228" t="s">
        <v>21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129</v>
      </c>
      <c r="AU178" s="235" t="s">
        <v>84</v>
      </c>
      <c r="AV178" s="11" t="s">
        <v>77</v>
      </c>
      <c r="AW178" s="11" t="s">
        <v>36</v>
      </c>
      <c r="AX178" s="11" t="s">
        <v>72</v>
      </c>
      <c r="AY178" s="235" t="s">
        <v>119</v>
      </c>
    </row>
    <row r="179" s="12" customFormat="1">
      <c r="B179" s="236"/>
      <c r="C179" s="237"/>
      <c r="D179" s="227" t="s">
        <v>129</v>
      </c>
      <c r="E179" s="238" t="s">
        <v>21</v>
      </c>
      <c r="F179" s="239" t="s">
        <v>209</v>
      </c>
      <c r="G179" s="237"/>
      <c r="H179" s="240">
        <v>18.475000000000001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129</v>
      </c>
      <c r="AU179" s="246" t="s">
        <v>84</v>
      </c>
      <c r="AV179" s="12" t="s">
        <v>84</v>
      </c>
      <c r="AW179" s="12" t="s">
        <v>36</v>
      </c>
      <c r="AX179" s="12" t="s">
        <v>72</v>
      </c>
      <c r="AY179" s="246" t="s">
        <v>119</v>
      </c>
    </row>
    <row r="180" s="13" customFormat="1">
      <c r="B180" s="247"/>
      <c r="C180" s="248"/>
      <c r="D180" s="227" t="s">
        <v>129</v>
      </c>
      <c r="E180" s="249" t="s">
        <v>21</v>
      </c>
      <c r="F180" s="250" t="s">
        <v>132</v>
      </c>
      <c r="G180" s="248"/>
      <c r="H180" s="251">
        <v>18.475000000000001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129</v>
      </c>
      <c r="AU180" s="257" t="s">
        <v>84</v>
      </c>
      <c r="AV180" s="13" t="s">
        <v>127</v>
      </c>
      <c r="AW180" s="13" t="s">
        <v>36</v>
      </c>
      <c r="AX180" s="13" t="s">
        <v>77</v>
      </c>
      <c r="AY180" s="257" t="s">
        <v>119</v>
      </c>
    </row>
    <row r="181" s="1" customFormat="1" ht="25.5" customHeight="1">
      <c r="B181" s="45"/>
      <c r="C181" s="213" t="s">
        <v>270</v>
      </c>
      <c r="D181" s="213" t="s">
        <v>122</v>
      </c>
      <c r="E181" s="214" t="s">
        <v>298</v>
      </c>
      <c r="F181" s="215" t="s">
        <v>299</v>
      </c>
      <c r="G181" s="216" t="s">
        <v>174</v>
      </c>
      <c r="H181" s="217">
        <v>13.856</v>
      </c>
      <c r="I181" s="218"/>
      <c r="J181" s="219">
        <f>ROUND(I181*H181,2)</f>
        <v>0</v>
      </c>
      <c r="K181" s="215" t="s">
        <v>126</v>
      </c>
      <c r="L181" s="71"/>
      <c r="M181" s="220" t="s">
        <v>21</v>
      </c>
      <c r="N181" s="221" t="s">
        <v>43</v>
      </c>
      <c r="O181" s="46"/>
      <c r="P181" s="222">
        <f>O181*H181</f>
        <v>0</v>
      </c>
      <c r="Q181" s="222">
        <v>0.00088999999999999995</v>
      </c>
      <c r="R181" s="222">
        <f>Q181*H181</f>
        <v>0.012331839999999998</v>
      </c>
      <c r="S181" s="222">
        <v>0</v>
      </c>
      <c r="T181" s="223">
        <f>S181*H181</f>
        <v>0</v>
      </c>
      <c r="AR181" s="23" t="s">
        <v>140</v>
      </c>
      <c r="AT181" s="23" t="s">
        <v>122</v>
      </c>
      <c r="AU181" s="23" t="s">
        <v>84</v>
      </c>
      <c r="AY181" s="23" t="s">
        <v>119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23" t="s">
        <v>77</v>
      </c>
      <c r="BK181" s="224">
        <f>ROUND(I181*H181,2)</f>
        <v>0</v>
      </c>
      <c r="BL181" s="23" t="s">
        <v>140</v>
      </c>
      <c r="BM181" s="23" t="s">
        <v>300</v>
      </c>
    </row>
    <row r="182" s="11" customFormat="1">
      <c r="B182" s="225"/>
      <c r="C182" s="226"/>
      <c r="D182" s="227" t="s">
        <v>129</v>
      </c>
      <c r="E182" s="228" t="s">
        <v>21</v>
      </c>
      <c r="F182" s="229" t="s">
        <v>213</v>
      </c>
      <c r="G182" s="226"/>
      <c r="H182" s="228" t="s">
        <v>21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129</v>
      </c>
      <c r="AU182" s="235" t="s">
        <v>84</v>
      </c>
      <c r="AV182" s="11" t="s">
        <v>77</v>
      </c>
      <c r="AW182" s="11" t="s">
        <v>36</v>
      </c>
      <c r="AX182" s="11" t="s">
        <v>72</v>
      </c>
      <c r="AY182" s="235" t="s">
        <v>119</v>
      </c>
    </row>
    <row r="183" s="12" customFormat="1">
      <c r="B183" s="236"/>
      <c r="C183" s="237"/>
      <c r="D183" s="227" t="s">
        <v>129</v>
      </c>
      <c r="E183" s="238" t="s">
        <v>21</v>
      </c>
      <c r="F183" s="239" t="s">
        <v>214</v>
      </c>
      <c r="G183" s="237"/>
      <c r="H183" s="240">
        <v>13.856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129</v>
      </c>
      <c r="AU183" s="246" t="s">
        <v>84</v>
      </c>
      <c r="AV183" s="12" t="s">
        <v>84</v>
      </c>
      <c r="AW183" s="12" t="s">
        <v>36</v>
      </c>
      <c r="AX183" s="12" t="s">
        <v>72</v>
      </c>
      <c r="AY183" s="246" t="s">
        <v>119</v>
      </c>
    </row>
    <row r="184" s="13" customFormat="1">
      <c r="B184" s="247"/>
      <c r="C184" s="248"/>
      <c r="D184" s="227" t="s">
        <v>129</v>
      </c>
      <c r="E184" s="249" t="s">
        <v>21</v>
      </c>
      <c r="F184" s="250" t="s">
        <v>132</v>
      </c>
      <c r="G184" s="248"/>
      <c r="H184" s="251">
        <v>13.856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129</v>
      </c>
      <c r="AU184" s="257" t="s">
        <v>84</v>
      </c>
      <c r="AV184" s="13" t="s">
        <v>127</v>
      </c>
      <c r="AW184" s="13" t="s">
        <v>36</v>
      </c>
      <c r="AX184" s="13" t="s">
        <v>77</v>
      </c>
      <c r="AY184" s="257" t="s">
        <v>119</v>
      </c>
    </row>
    <row r="185" s="1" customFormat="1" ht="25.5" customHeight="1">
      <c r="B185" s="45"/>
      <c r="C185" s="213" t="s">
        <v>301</v>
      </c>
      <c r="D185" s="213" t="s">
        <v>122</v>
      </c>
      <c r="E185" s="214" t="s">
        <v>302</v>
      </c>
      <c r="F185" s="215" t="s">
        <v>303</v>
      </c>
      <c r="G185" s="216" t="s">
        <v>174</v>
      </c>
      <c r="H185" s="217">
        <v>39</v>
      </c>
      <c r="I185" s="218"/>
      <c r="J185" s="219">
        <f>ROUND(I185*H185,2)</f>
        <v>0</v>
      </c>
      <c r="K185" s="215" t="s">
        <v>126</v>
      </c>
      <c r="L185" s="71"/>
      <c r="M185" s="220" t="s">
        <v>21</v>
      </c>
      <c r="N185" s="221" t="s">
        <v>43</v>
      </c>
      <c r="O185" s="46"/>
      <c r="P185" s="222">
        <f>O185*H185</f>
        <v>0</v>
      </c>
      <c r="Q185" s="222">
        <v>0.00059000000000000003</v>
      </c>
      <c r="R185" s="222">
        <f>Q185*H185</f>
        <v>0.023010000000000003</v>
      </c>
      <c r="S185" s="222">
        <v>0</v>
      </c>
      <c r="T185" s="223">
        <f>S185*H185</f>
        <v>0</v>
      </c>
      <c r="AR185" s="23" t="s">
        <v>140</v>
      </c>
      <c r="AT185" s="23" t="s">
        <v>122</v>
      </c>
      <c r="AU185" s="23" t="s">
        <v>84</v>
      </c>
      <c r="AY185" s="23" t="s">
        <v>119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23" t="s">
        <v>77</v>
      </c>
      <c r="BK185" s="224">
        <f>ROUND(I185*H185,2)</f>
        <v>0</v>
      </c>
      <c r="BL185" s="23" t="s">
        <v>140</v>
      </c>
      <c r="BM185" s="23" t="s">
        <v>304</v>
      </c>
    </row>
    <row r="186" s="11" customFormat="1">
      <c r="B186" s="225"/>
      <c r="C186" s="226"/>
      <c r="D186" s="227" t="s">
        <v>129</v>
      </c>
      <c r="E186" s="228" t="s">
        <v>21</v>
      </c>
      <c r="F186" s="229" t="s">
        <v>219</v>
      </c>
      <c r="G186" s="226"/>
      <c r="H186" s="228" t="s">
        <v>21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129</v>
      </c>
      <c r="AU186" s="235" t="s">
        <v>84</v>
      </c>
      <c r="AV186" s="11" t="s">
        <v>77</v>
      </c>
      <c r="AW186" s="11" t="s">
        <v>36</v>
      </c>
      <c r="AX186" s="11" t="s">
        <v>72</v>
      </c>
      <c r="AY186" s="235" t="s">
        <v>119</v>
      </c>
    </row>
    <row r="187" s="12" customFormat="1">
      <c r="B187" s="236"/>
      <c r="C187" s="237"/>
      <c r="D187" s="227" t="s">
        <v>129</v>
      </c>
      <c r="E187" s="238" t="s">
        <v>21</v>
      </c>
      <c r="F187" s="239" t="s">
        <v>220</v>
      </c>
      <c r="G187" s="237"/>
      <c r="H187" s="240">
        <v>39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129</v>
      </c>
      <c r="AU187" s="246" t="s">
        <v>84</v>
      </c>
      <c r="AV187" s="12" t="s">
        <v>84</v>
      </c>
      <c r="AW187" s="12" t="s">
        <v>36</v>
      </c>
      <c r="AX187" s="12" t="s">
        <v>72</v>
      </c>
      <c r="AY187" s="246" t="s">
        <v>119</v>
      </c>
    </row>
    <row r="188" s="13" customFormat="1">
      <c r="B188" s="247"/>
      <c r="C188" s="248"/>
      <c r="D188" s="227" t="s">
        <v>129</v>
      </c>
      <c r="E188" s="249" t="s">
        <v>21</v>
      </c>
      <c r="F188" s="250" t="s">
        <v>132</v>
      </c>
      <c r="G188" s="248"/>
      <c r="H188" s="251">
        <v>39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129</v>
      </c>
      <c r="AU188" s="257" t="s">
        <v>84</v>
      </c>
      <c r="AV188" s="13" t="s">
        <v>127</v>
      </c>
      <c r="AW188" s="13" t="s">
        <v>36</v>
      </c>
      <c r="AX188" s="13" t="s">
        <v>77</v>
      </c>
      <c r="AY188" s="257" t="s">
        <v>119</v>
      </c>
    </row>
    <row r="189" s="1" customFormat="1" ht="25.5" customHeight="1">
      <c r="B189" s="45"/>
      <c r="C189" s="213" t="s">
        <v>305</v>
      </c>
      <c r="D189" s="213" t="s">
        <v>122</v>
      </c>
      <c r="E189" s="214" t="s">
        <v>306</v>
      </c>
      <c r="F189" s="215" t="s">
        <v>307</v>
      </c>
      <c r="G189" s="216" t="s">
        <v>174</v>
      </c>
      <c r="H189" s="217">
        <v>15.010999999999999</v>
      </c>
      <c r="I189" s="218"/>
      <c r="J189" s="219">
        <f>ROUND(I189*H189,2)</f>
        <v>0</v>
      </c>
      <c r="K189" s="215" t="s">
        <v>126</v>
      </c>
      <c r="L189" s="71"/>
      <c r="M189" s="220" t="s">
        <v>21</v>
      </c>
      <c r="N189" s="221" t="s">
        <v>43</v>
      </c>
      <c r="O189" s="46"/>
      <c r="P189" s="222">
        <f>O189*H189</f>
        <v>0</v>
      </c>
      <c r="Q189" s="222">
        <v>0.00115</v>
      </c>
      <c r="R189" s="222">
        <f>Q189*H189</f>
        <v>0.017262649999999997</v>
      </c>
      <c r="S189" s="222">
        <v>0</v>
      </c>
      <c r="T189" s="223">
        <f>S189*H189</f>
        <v>0</v>
      </c>
      <c r="AR189" s="23" t="s">
        <v>140</v>
      </c>
      <c r="AT189" s="23" t="s">
        <v>122</v>
      </c>
      <c r="AU189" s="23" t="s">
        <v>84</v>
      </c>
      <c r="AY189" s="23" t="s">
        <v>119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23" t="s">
        <v>77</v>
      </c>
      <c r="BK189" s="224">
        <f>ROUND(I189*H189,2)</f>
        <v>0</v>
      </c>
      <c r="BL189" s="23" t="s">
        <v>140</v>
      </c>
      <c r="BM189" s="23" t="s">
        <v>308</v>
      </c>
    </row>
    <row r="190" s="11" customFormat="1">
      <c r="B190" s="225"/>
      <c r="C190" s="226"/>
      <c r="D190" s="227" t="s">
        <v>129</v>
      </c>
      <c r="E190" s="228" t="s">
        <v>21</v>
      </c>
      <c r="F190" s="229" t="s">
        <v>231</v>
      </c>
      <c r="G190" s="226"/>
      <c r="H190" s="228" t="s">
        <v>21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129</v>
      </c>
      <c r="AU190" s="235" t="s">
        <v>84</v>
      </c>
      <c r="AV190" s="11" t="s">
        <v>77</v>
      </c>
      <c r="AW190" s="11" t="s">
        <v>36</v>
      </c>
      <c r="AX190" s="11" t="s">
        <v>72</v>
      </c>
      <c r="AY190" s="235" t="s">
        <v>119</v>
      </c>
    </row>
    <row r="191" s="12" customFormat="1">
      <c r="B191" s="236"/>
      <c r="C191" s="237"/>
      <c r="D191" s="227" t="s">
        <v>129</v>
      </c>
      <c r="E191" s="238" t="s">
        <v>21</v>
      </c>
      <c r="F191" s="239" t="s">
        <v>232</v>
      </c>
      <c r="G191" s="237"/>
      <c r="H191" s="240">
        <v>15.010999999999999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129</v>
      </c>
      <c r="AU191" s="246" t="s">
        <v>84</v>
      </c>
      <c r="AV191" s="12" t="s">
        <v>84</v>
      </c>
      <c r="AW191" s="12" t="s">
        <v>36</v>
      </c>
      <c r="AX191" s="12" t="s">
        <v>72</v>
      </c>
      <c r="AY191" s="246" t="s">
        <v>119</v>
      </c>
    </row>
    <row r="192" s="13" customFormat="1">
      <c r="B192" s="247"/>
      <c r="C192" s="248"/>
      <c r="D192" s="227" t="s">
        <v>129</v>
      </c>
      <c r="E192" s="249" t="s">
        <v>21</v>
      </c>
      <c r="F192" s="250" t="s">
        <v>132</v>
      </c>
      <c r="G192" s="248"/>
      <c r="H192" s="251">
        <v>15.010999999999999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129</v>
      </c>
      <c r="AU192" s="257" t="s">
        <v>84</v>
      </c>
      <c r="AV192" s="13" t="s">
        <v>127</v>
      </c>
      <c r="AW192" s="13" t="s">
        <v>36</v>
      </c>
      <c r="AX192" s="13" t="s">
        <v>77</v>
      </c>
      <c r="AY192" s="257" t="s">
        <v>119</v>
      </c>
    </row>
    <row r="193" s="1" customFormat="1" ht="25.5" customHeight="1">
      <c r="B193" s="45"/>
      <c r="C193" s="213" t="s">
        <v>309</v>
      </c>
      <c r="D193" s="213" t="s">
        <v>122</v>
      </c>
      <c r="E193" s="214" t="s">
        <v>310</v>
      </c>
      <c r="F193" s="215" t="s">
        <v>311</v>
      </c>
      <c r="G193" s="216" t="s">
        <v>174</v>
      </c>
      <c r="H193" s="217">
        <v>15.010999999999999</v>
      </c>
      <c r="I193" s="218"/>
      <c r="J193" s="219">
        <f>ROUND(I193*H193,2)</f>
        <v>0</v>
      </c>
      <c r="K193" s="215" t="s">
        <v>126</v>
      </c>
      <c r="L193" s="71"/>
      <c r="M193" s="220" t="s">
        <v>21</v>
      </c>
      <c r="N193" s="221" t="s">
        <v>43</v>
      </c>
      <c r="O193" s="46"/>
      <c r="P193" s="222">
        <f>O193*H193</f>
        <v>0</v>
      </c>
      <c r="Q193" s="222">
        <v>0.00092000000000000003</v>
      </c>
      <c r="R193" s="222">
        <f>Q193*H193</f>
        <v>0.01381012</v>
      </c>
      <c r="S193" s="222">
        <v>0</v>
      </c>
      <c r="T193" s="223">
        <f>S193*H193</f>
        <v>0</v>
      </c>
      <c r="AR193" s="23" t="s">
        <v>140</v>
      </c>
      <c r="AT193" s="23" t="s">
        <v>122</v>
      </c>
      <c r="AU193" s="23" t="s">
        <v>84</v>
      </c>
      <c r="AY193" s="23" t="s">
        <v>119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23" t="s">
        <v>77</v>
      </c>
      <c r="BK193" s="224">
        <f>ROUND(I193*H193,2)</f>
        <v>0</v>
      </c>
      <c r="BL193" s="23" t="s">
        <v>140</v>
      </c>
      <c r="BM193" s="23" t="s">
        <v>312</v>
      </c>
    </row>
    <row r="194" s="11" customFormat="1">
      <c r="B194" s="225"/>
      <c r="C194" s="226"/>
      <c r="D194" s="227" t="s">
        <v>129</v>
      </c>
      <c r="E194" s="228" t="s">
        <v>21</v>
      </c>
      <c r="F194" s="229" t="s">
        <v>237</v>
      </c>
      <c r="G194" s="226"/>
      <c r="H194" s="228" t="s">
        <v>21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129</v>
      </c>
      <c r="AU194" s="235" t="s">
        <v>84</v>
      </c>
      <c r="AV194" s="11" t="s">
        <v>77</v>
      </c>
      <c r="AW194" s="11" t="s">
        <v>36</v>
      </c>
      <c r="AX194" s="11" t="s">
        <v>72</v>
      </c>
      <c r="AY194" s="235" t="s">
        <v>119</v>
      </c>
    </row>
    <row r="195" s="12" customFormat="1">
      <c r="B195" s="236"/>
      <c r="C195" s="237"/>
      <c r="D195" s="227" t="s">
        <v>129</v>
      </c>
      <c r="E195" s="238" t="s">
        <v>21</v>
      </c>
      <c r="F195" s="239" t="s">
        <v>232</v>
      </c>
      <c r="G195" s="237"/>
      <c r="H195" s="240">
        <v>15.010999999999999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129</v>
      </c>
      <c r="AU195" s="246" t="s">
        <v>84</v>
      </c>
      <c r="AV195" s="12" t="s">
        <v>84</v>
      </c>
      <c r="AW195" s="12" t="s">
        <v>36</v>
      </c>
      <c r="AX195" s="12" t="s">
        <v>72</v>
      </c>
      <c r="AY195" s="246" t="s">
        <v>119</v>
      </c>
    </row>
    <row r="196" s="13" customFormat="1">
      <c r="B196" s="247"/>
      <c r="C196" s="248"/>
      <c r="D196" s="227" t="s">
        <v>129</v>
      </c>
      <c r="E196" s="249" t="s">
        <v>21</v>
      </c>
      <c r="F196" s="250" t="s">
        <v>132</v>
      </c>
      <c r="G196" s="248"/>
      <c r="H196" s="251">
        <v>15.010999999999999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129</v>
      </c>
      <c r="AU196" s="257" t="s">
        <v>84</v>
      </c>
      <c r="AV196" s="13" t="s">
        <v>127</v>
      </c>
      <c r="AW196" s="13" t="s">
        <v>36</v>
      </c>
      <c r="AX196" s="13" t="s">
        <v>77</v>
      </c>
      <c r="AY196" s="257" t="s">
        <v>119</v>
      </c>
    </row>
    <row r="197" s="1" customFormat="1" ht="25.5" customHeight="1">
      <c r="B197" s="45"/>
      <c r="C197" s="213" t="s">
        <v>313</v>
      </c>
      <c r="D197" s="213" t="s">
        <v>122</v>
      </c>
      <c r="E197" s="214" t="s">
        <v>314</v>
      </c>
      <c r="F197" s="215" t="s">
        <v>315</v>
      </c>
      <c r="G197" s="216" t="s">
        <v>125</v>
      </c>
      <c r="H197" s="217">
        <v>7.9199999999999999</v>
      </c>
      <c r="I197" s="218"/>
      <c r="J197" s="219">
        <f>ROUND(I197*H197,2)</f>
        <v>0</v>
      </c>
      <c r="K197" s="215" t="s">
        <v>126</v>
      </c>
      <c r="L197" s="71"/>
      <c r="M197" s="220" t="s">
        <v>21</v>
      </c>
      <c r="N197" s="221" t="s">
        <v>43</v>
      </c>
      <c r="O197" s="46"/>
      <c r="P197" s="222">
        <f>O197*H197</f>
        <v>0</v>
      </c>
      <c r="Q197" s="222">
        <v>0.00233</v>
      </c>
      <c r="R197" s="222">
        <f>Q197*H197</f>
        <v>0.018453600000000001</v>
      </c>
      <c r="S197" s="222">
        <v>0</v>
      </c>
      <c r="T197" s="223">
        <f>S197*H197</f>
        <v>0</v>
      </c>
      <c r="AR197" s="23" t="s">
        <v>140</v>
      </c>
      <c r="AT197" s="23" t="s">
        <v>122</v>
      </c>
      <c r="AU197" s="23" t="s">
        <v>84</v>
      </c>
      <c r="AY197" s="23" t="s">
        <v>119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23" t="s">
        <v>77</v>
      </c>
      <c r="BK197" s="224">
        <f>ROUND(I197*H197,2)</f>
        <v>0</v>
      </c>
      <c r="BL197" s="23" t="s">
        <v>140</v>
      </c>
      <c r="BM197" s="23" t="s">
        <v>316</v>
      </c>
    </row>
    <row r="198" s="11" customFormat="1">
      <c r="B198" s="225"/>
      <c r="C198" s="226"/>
      <c r="D198" s="227" t="s">
        <v>129</v>
      </c>
      <c r="E198" s="228" t="s">
        <v>21</v>
      </c>
      <c r="F198" s="229" t="s">
        <v>241</v>
      </c>
      <c r="G198" s="226"/>
      <c r="H198" s="228" t="s">
        <v>21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129</v>
      </c>
      <c r="AU198" s="235" t="s">
        <v>84</v>
      </c>
      <c r="AV198" s="11" t="s">
        <v>77</v>
      </c>
      <c r="AW198" s="11" t="s">
        <v>36</v>
      </c>
      <c r="AX198" s="11" t="s">
        <v>72</v>
      </c>
      <c r="AY198" s="235" t="s">
        <v>119</v>
      </c>
    </row>
    <row r="199" s="12" customFormat="1">
      <c r="B199" s="236"/>
      <c r="C199" s="237"/>
      <c r="D199" s="227" t="s">
        <v>129</v>
      </c>
      <c r="E199" s="238" t="s">
        <v>21</v>
      </c>
      <c r="F199" s="239" t="s">
        <v>242</v>
      </c>
      <c r="G199" s="237"/>
      <c r="H199" s="240">
        <v>1.0800000000000001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AT199" s="246" t="s">
        <v>129</v>
      </c>
      <c r="AU199" s="246" t="s">
        <v>84</v>
      </c>
      <c r="AV199" s="12" t="s">
        <v>84</v>
      </c>
      <c r="AW199" s="12" t="s">
        <v>36</v>
      </c>
      <c r="AX199" s="12" t="s">
        <v>72</v>
      </c>
      <c r="AY199" s="246" t="s">
        <v>119</v>
      </c>
    </row>
    <row r="200" s="12" customFormat="1">
      <c r="B200" s="236"/>
      <c r="C200" s="237"/>
      <c r="D200" s="227" t="s">
        <v>129</v>
      </c>
      <c r="E200" s="238" t="s">
        <v>21</v>
      </c>
      <c r="F200" s="239" t="s">
        <v>243</v>
      </c>
      <c r="G200" s="237"/>
      <c r="H200" s="240">
        <v>2.52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129</v>
      </c>
      <c r="AU200" s="246" t="s">
        <v>84</v>
      </c>
      <c r="AV200" s="12" t="s">
        <v>84</v>
      </c>
      <c r="AW200" s="12" t="s">
        <v>36</v>
      </c>
      <c r="AX200" s="12" t="s">
        <v>72</v>
      </c>
      <c r="AY200" s="246" t="s">
        <v>119</v>
      </c>
    </row>
    <row r="201" s="12" customFormat="1">
      <c r="B201" s="236"/>
      <c r="C201" s="237"/>
      <c r="D201" s="227" t="s">
        <v>129</v>
      </c>
      <c r="E201" s="238" t="s">
        <v>21</v>
      </c>
      <c r="F201" s="239" t="s">
        <v>244</v>
      </c>
      <c r="G201" s="237"/>
      <c r="H201" s="240">
        <v>2.25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129</v>
      </c>
      <c r="AU201" s="246" t="s">
        <v>84</v>
      </c>
      <c r="AV201" s="12" t="s">
        <v>84</v>
      </c>
      <c r="AW201" s="12" t="s">
        <v>36</v>
      </c>
      <c r="AX201" s="12" t="s">
        <v>72</v>
      </c>
      <c r="AY201" s="246" t="s">
        <v>119</v>
      </c>
    </row>
    <row r="202" s="12" customFormat="1">
      <c r="B202" s="236"/>
      <c r="C202" s="237"/>
      <c r="D202" s="227" t="s">
        <v>129</v>
      </c>
      <c r="E202" s="238" t="s">
        <v>21</v>
      </c>
      <c r="F202" s="239" t="s">
        <v>245</v>
      </c>
      <c r="G202" s="237"/>
      <c r="H202" s="240">
        <v>2.0699999999999998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129</v>
      </c>
      <c r="AU202" s="246" t="s">
        <v>84</v>
      </c>
      <c r="AV202" s="12" t="s">
        <v>84</v>
      </c>
      <c r="AW202" s="12" t="s">
        <v>36</v>
      </c>
      <c r="AX202" s="12" t="s">
        <v>72</v>
      </c>
      <c r="AY202" s="246" t="s">
        <v>119</v>
      </c>
    </row>
    <row r="203" s="13" customFormat="1">
      <c r="B203" s="247"/>
      <c r="C203" s="248"/>
      <c r="D203" s="227" t="s">
        <v>129</v>
      </c>
      <c r="E203" s="249" t="s">
        <v>21</v>
      </c>
      <c r="F203" s="250" t="s">
        <v>132</v>
      </c>
      <c r="G203" s="248"/>
      <c r="H203" s="251">
        <v>7.9199999999999999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129</v>
      </c>
      <c r="AU203" s="257" t="s">
        <v>84</v>
      </c>
      <c r="AV203" s="13" t="s">
        <v>127</v>
      </c>
      <c r="AW203" s="13" t="s">
        <v>36</v>
      </c>
      <c r="AX203" s="13" t="s">
        <v>77</v>
      </c>
      <c r="AY203" s="257" t="s">
        <v>119</v>
      </c>
    </row>
    <row r="204" s="1" customFormat="1" ht="38.25" customHeight="1">
      <c r="B204" s="45"/>
      <c r="C204" s="213" t="s">
        <v>317</v>
      </c>
      <c r="D204" s="213" t="s">
        <v>122</v>
      </c>
      <c r="E204" s="214" t="s">
        <v>318</v>
      </c>
      <c r="F204" s="215" t="s">
        <v>319</v>
      </c>
      <c r="G204" s="216" t="s">
        <v>224</v>
      </c>
      <c r="H204" s="217">
        <v>1</v>
      </c>
      <c r="I204" s="218"/>
      <c r="J204" s="219">
        <f>ROUND(I204*H204,2)</f>
        <v>0</v>
      </c>
      <c r="K204" s="215" t="s">
        <v>126</v>
      </c>
      <c r="L204" s="71"/>
      <c r="M204" s="220" t="s">
        <v>21</v>
      </c>
      <c r="N204" s="221" t="s">
        <v>43</v>
      </c>
      <c r="O204" s="46"/>
      <c r="P204" s="222">
        <f>O204*H204</f>
        <v>0</v>
      </c>
      <c r="Q204" s="222">
        <v>0.00198</v>
      </c>
      <c r="R204" s="222">
        <f>Q204*H204</f>
        <v>0.00198</v>
      </c>
      <c r="S204" s="222">
        <v>0</v>
      </c>
      <c r="T204" s="223">
        <f>S204*H204</f>
        <v>0</v>
      </c>
      <c r="AR204" s="23" t="s">
        <v>140</v>
      </c>
      <c r="AT204" s="23" t="s">
        <v>122</v>
      </c>
      <c r="AU204" s="23" t="s">
        <v>84</v>
      </c>
      <c r="AY204" s="23" t="s">
        <v>119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23" t="s">
        <v>77</v>
      </c>
      <c r="BK204" s="224">
        <f>ROUND(I204*H204,2)</f>
        <v>0</v>
      </c>
      <c r="BL204" s="23" t="s">
        <v>140</v>
      </c>
      <c r="BM204" s="23" t="s">
        <v>320</v>
      </c>
    </row>
    <row r="205" s="1" customFormat="1" ht="25.5" customHeight="1">
      <c r="B205" s="45"/>
      <c r="C205" s="213" t="s">
        <v>321</v>
      </c>
      <c r="D205" s="213" t="s">
        <v>122</v>
      </c>
      <c r="E205" s="214" t="s">
        <v>322</v>
      </c>
      <c r="F205" s="215" t="s">
        <v>323</v>
      </c>
      <c r="G205" s="216" t="s">
        <v>174</v>
      </c>
      <c r="H205" s="217">
        <v>39</v>
      </c>
      <c r="I205" s="218"/>
      <c r="J205" s="219">
        <f>ROUND(I205*H205,2)</f>
        <v>0</v>
      </c>
      <c r="K205" s="215" t="s">
        <v>126</v>
      </c>
      <c r="L205" s="71"/>
      <c r="M205" s="220" t="s">
        <v>21</v>
      </c>
      <c r="N205" s="221" t="s">
        <v>43</v>
      </c>
      <c r="O205" s="46"/>
      <c r="P205" s="222">
        <f>O205*H205</f>
        <v>0</v>
      </c>
      <c r="Q205" s="222">
        <v>0.0032200000000000002</v>
      </c>
      <c r="R205" s="222">
        <f>Q205*H205</f>
        <v>0.12558</v>
      </c>
      <c r="S205" s="222">
        <v>0</v>
      </c>
      <c r="T205" s="223">
        <f>S205*H205</f>
        <v>0</v>
      </c>
      <c r="AR205" s="23" t="s">
        <v>140</v>
      </c>
      <c r="AT205" s="23" t="s">
        <v>122</v>
      </c>
      <c r="AU205" s="23" t="s">
        <v>84</v>
      </c>
      <c r="AY205" s="23" t="s">
        <v>119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23" t="s">
        <v>77</v>
      </c>
      <c r="BK205" s="224">
        <f>ROUND(I205*H205,2)</f>
        <v>0</v>
      </c>
      <c r="BL205" s="23" t="s">
        <v>140</v>
      </c>
      <c r="BM205" s="23" t="s">
        <v>324</v>
      </c>
    </row>
    <row r="206" s="11" customFormat="1">
      <c r="B206" s="225"/>
      <c r="C206" s="226"/>
      <c r="D206" s="227" t="s">
        <v>129</v>
      </c>
      <c r="E206" s="228" t="s">
        <v>21</v>
      </c>
      <c r="F206" s="229" t="s">
        <v>254</v>
      </c>
      <c r="G206" s="226"/>
      <c r="H206" s="228" t="s">
        <v>21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129</v>
      </c>
      <c r="AU206" s="235" t="s">
        <v>84</v>
      </c>
      <c r="AV206" s="11" t="s">
        <v>77</v>
      </c>
      <c r="AW206" s="11" t="s">
        <v>36</v>
      </c>
      <c r="AX206" s="11" t="s">
        <v>72</v>
      </c>
      <c r="AY206" s="235" t="s">
        <v>119</v>
      </c>
    </row>
    <row r="207" s="12" customFormat="1">
      <c r="B207" s="236"/>
      <c r="C207" s="237"/>
      <c r="D207" s="227" t="s">
        <v>129</v>
      </c>
      <c r="E207" s="238" t="s">
        <v>21</v>
      </c>
      <c r="F207" s="239" t="s">
        <v>220</v>
      </c>
      <c r="G207" s="237"/>
      <c r="H207" s="240">
        <v>39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129</v>
      </c>
      <c r="AU207" s="246" t="s">
        <v>84</v>
      </c>
      <c r="AV207" s="12" t="s">
        <v>84</v>
      </c>
      <c r="AW207" s="12" t="s">
        <v>36</v>
      </c>
      <c r="AX207" s="12" t="s">
        <v>72</v>
      </c>
      <c r="AY207" s="246" t="s">
        <v>119</v>
      </c>
    </row>
    <row r="208" s="13" customFormat="1">
      <c r="B208" s="247"/>
      <c r="C208" s="248"/>
      <c r="D208" s="227" t="s">
        <v>129</v>
      </c>
      <c r="E208" s="249" t="s">
        <v>21</v>
      </c>
      <c r="F208" s="250" t="s">
        <v>132</v>
      </c>
      <c r="G208" s="248"/>
      <c r="H208" s="251">
        <v>39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129</v>
      </c>
      <c r="AU208" s="257" t="s">
        <v>84</v>
      </c>
      <c r="AV208" s="13" t="s">
        <v>127</v>
      </c>
      <c r="AW208" s="13" t="s">
        <v>36</v>
      </c>
      <c r="AX208" s="13" t="s">
        <v>77</v>
      </c>
      <c r="AY208" s="257" t="s">
        <v>119</v>
      </c>
    </row>
    <row r="209" s="1" customFormat="1" ht="25.5" customHeight="1">
      <c r="B209" s="45"/>
      <c r="C209" s="213" t="s">
        <v>325</v>
      </c>
      <c r="D209" s="213" t="s">
        <v>122</v>
      </c>
      <c r="E209" s="214" t="s">
        <v>326</v>
      </c>
      <c r="F209" s="215" t="s">
        <v>327</v>
      </c>
      <c r="G209" s="216" t="s">
        <v>224</v>
      </c>
      <c r="H209" s="217">
        <v>2</v>
      </c>
      <c r="I209" s="218"/>
      <c r="J209" s="219">
        <f>ROUND(I209*H209,2)</f>
        <v>0</v>
      </c>
      <c r="K209" s="215" t="s">
        <v>126</v>
      </c>
      <c r="L209" s="71"/>
      <c r="M209" s="220" t="s">
        <v>21</v>
      </c>
      <c r="N209" s="221" t="s">
        <v>43</v>
      </c>
      <c r="O209" s="46"/>
      <c r="P209" s="222">
        <f>O209*H209</f>
        <v>0</v>
      </c>
      <c r="Q209" s="222">
        <v>0.002</v>
      </c>
      <c r="R209" s="222">
        <f>Q209*H209</f>
        <v>0.0040000000000000001</v>
      </c>
      <c r="S209" s="222">
        <v>0</v>
      </c>
      <c r="T209" s="223">
        <f>S209*H209</f>
        <v>0</v>
      </c>
      <c r="AR209" s="23" t="s">
        <v>140</v>
      </c>
      <c r="AT209" s="23" t="s">
        <v>122</v>
      </c>
      <c r="AU209" s="23" t="s">
        <v>84</v>
      </c>
      <c r="AY209" s="23" t="s">
        <v>119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23" t="s">
        <v>77</v>
      </c>
      <c r="BK209" s="224">
        <f>ROUND(I209*H209,2)</f>
        <v>0</v>
      </c>
      <c r="BL209" s="23" t="s">
        <v>140</v>
      </c>
      <c r="BM209" s="23" t="s">
        <v>328</v>
      </c>
    </row>
    <row r="210" s="1" customFormat="1" ht="25.5" customHeight="1">
      <c r="B210" s="45"/>
      <c r="C210" s="213" t="s">
        <v>329</v>
      </c>
      <c r="D210" s="213" t="s">
        <v>122</v>
      </c>
      <c r="E210" s="214" t="s">
        <v>330</v>
      </c>
      <c r="F210" s="215" t="s">
        <v>331</v>
      </c>
      <c r="G210" s="216" t="s">
        <v>224</v>
      </c>
      <c r="H210" s="217">
        <v>4</v>
      </c>
      <c r="I210" s="218"/>
      <c r="J210" s="219">
        <f>ROUND(I210*H210,2)</f>
        <v>0</v>
      </c>
      <c r="K210" s="215" t="s">
        <v>126</v>
      </c>
      <c r="L210" s="71"/>
      <c r="M210" s="220" t="s">
        <v>21</v>
      </c>
      <c r="N210" s="221" t="s">
        <v>43</v>
      </c>
      <c r="O210" s="46"/>
      <c r="P210" s="222">
        <f>O210*H210</f>
        <v>0</v>
      </c>
      <c r="Q210" s="222">
        <v>0.0035699999999999998</v>
      </c>
      <c r="R210" s="222">
        <f>Q210*H210</f>
        <v>0.014279999999999999</v>
      </c>
      <c r="S210" s="222">
        <v>0</v>
      </c>
      <c r="T210" s="223">
        <f>S210*H210</f>
        <v>0</v>
      </c>
      <c r="AR210" s="23" t="s">
        <v>140</v>
      </c>
      <c r="AT210" s="23" t="s">
        <v>122</v>
      </c>
      <c r="AU210" s="23" t="s">
        <v>84</v>
      </c>
      <c r="AY210" s="23" t="s">
        <v>119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23" t="s">
        <v>77</v>
      </c>
      <c r="BK210" s="224">
        <f>ROUND(I210*H210,2)</f>
        <v>0</v>
      </c>
      <c r="BL210" s="23" t="s">
        <v>140</v>
      </c>
      <c r="BM210" s="23" t="s">
        <v>332</v>
      </c>
    </row>
    <row r="211" s="1" customFormat="1" ht="25.5" customHeight="1">
      <c r="B211" s="45"/>
      <c r="C211" s="213" t="s">
        <v>333</v>
      </c>
      <c r="D211" s="213" t="s">
        <v>122</v>
      </c>
      <c r="E211" s="214" t="s">
        <v>334</v>
      </c>
      <c r="F211" s="215" t="s">
        <v>335</v>
      </c>
      <c r="G211" s="216" t="s">
        <v>174</v>
      </c>
      <c r="H211" s="217">
        <v>16</v>
      </c>
      <c r="I211" s="218"/>
      <c r="J211" s="219">
        <f>ROUND(I211*H211,2)</f>
        <v>0</v>
      </c>
      <c r="K211" s="215" t="s">
        <v>126</v>
      </c>
      <c r="L211" s="71"/>
      <c r="M211" s="220" t="s">
        <v>21</v>
      </c>
      <c r="N211" s="221" t="s">
        <v>43</v>
      </c>
      <c r="O211" s="46"/>
      <c r="P211" s="222">
        <f>O211*H211</f>
        <v>0</v>
      </c>
      <c r="Q211" s="222">
        <v>0.00313</v>
      </c>
      <c r="R211" s="222">
        <f>Q211*H211</f>
        <v>0.05008</v>
      </c>
      <c r="S211" s="222">
        <v>0</v>
      </c>
      <c r="T211" s="223">
        <f>S211*H211</f>
        <v>0</v>
      </c>
      <c r="AR211" s="23" t="s">
        <v>140</v>
      </c>
      <c r="AT211" s="23" t="s">
        <v>122</v>
      </c>
      <c r="AU211" s="23" t="s">
        <v>84</v>
      </c>
      <c r="AY211" s="23" t="s">
        <v>119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23" t="s">
        <v>77</v>
      </c>
      <c r="BK211" s="224">
        <f>ROUND(I211*H211,2)</f>
        <v>0</v>
      </c>
      <c r="BL211" s="23" t="s">
        <v>140</v>
      </c>
      <c r="BM211" s="23" t="s">
        <v>336</v>
      </c>
    </row>
    <row r="212" s="11" customFormat="1">
      <c r="B212" s="225"/>
      <c r="C212" s="226"/>
      <c r="D212" s="227" t="s">
        <v>129</v>
      </c>
      <c r="E212" s="228" t="s">
        <v>21</v>
      </c>
      <c r="F212" s="229" t="s">
        <v>259</v>
      </c>
      <c r="G212" s="226"/>
      <c r="H212" s="228" t="s">
        <v>21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129</v>
      </c>
      <c r="AU212" s="235" t="s">
        <v>84</v>
      </c>
      <c r="AV212" s="11" t="s">
        <v>77</v>
      </c>
      <c r="AW212" s="11" t="s">
        <v>36</v>
      </c>
      <c r="AX212" s="11" t="s">
        <v>72</v>
      </c>
      <c r="AY212" s="235" t="s">
        <v>119</v>
      </c>
    </row>
    <row r="213" s="12" customFormat="1">
      <c r="B213" s="236"/>
      <c r="C213" s="237"/>
      <c r="D213" s="227" t="s">
        <v>129</v>
      </c>
      <c r="E213" s="238" t="s">
        <v>21</v>
      </c>
      <c r="F213" s="239" t="s">
        <v>260</v>
      </c>
      <c r="G213" s="237"/>
      <c r="H213" s="240">
        <v>16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129</v>
      </c>
      <c r="AU213" s="246" t="s">
        <v>84</v>
      </c>
      <c r="AV213" s="12" t="s">
        <v>84</v>
      </c>
      <c r="AW213" s="12" t="s">
        <v>36</v>
      </c>
      <c r="AX213" s="12" t="s">
        <v>72</v>
      </c>
      <c r="AY213" s="246" t="s">
        <v>119</v>
      </c>
    </row>
    <row r="214" s="13" customFormat="1">
      <c r="B214" s="247"/>
      <c r="C214" s="248"/>
      <c r="D214" s="227" t="s">
        <v>129</v>
      </c>
      <c r="E214" s="249" t="s">
        <v>21</v>
      </c>
      <c r="F214" s="250" t="s">
        <v>132</v>
      </c>
      <c r="G214" s="248"/>
      <c r="H214" s="251">
        <v>16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129</v>
      </c>
      <c r="AU214" s="257" t="s">
        <v>84</v>
      </c>
      <c r="AV214" s="13" t="s">
        <v>127</v>
      </c>
      <c r="AW214" s="13" t="s">
        <v>36</v>
      </c>
      <c r="AX214" s="13" t="s">
        <v>77</v>
      </c>
      <c r="AY214" s="257" t="s">
        <v>119</v>
      </c>
    </row>
    <row r="215" s="1" customFormat="1" ht="25.5" customHeight="1">
      <c r="B215" s="45"/>
      <c r="C215" s="213" t="s">
        <v>337</v>
      </c>
      <c r="D215" s="213" t="s">
        <v>122</v>
      </c>
      <c r="E215" s="214" t="s">
        <v>338</v>
      </c>
      <c r="F215" s="215" t="s">
        <v>335</v>
      </c>
      <c r="G215" s="216" t="s">
        <v>135</v>
      </c>
      <c r="H215" s="217">
        <v>2</v>
      </c>
      <c r="I215" s="218"/>
      <c r="J215" s="219">
        <f>ROUND(I215*H215,2)</f>
        <v>0</v>
      </c>
      <c r="K215" s="215" t="s">
        <v>21</v>
      </c>
      <c r="L215" s="71"/>
      <c r="M215" s="220" t="s">
        <v>21</v>
      </c>
      <c r="N215" s="221" t="s">
        <v>43</v>
      </c>
      <c r="O215" s="46"/>
      <c r="P215" s="222">
        <f>O215*H215</f>
        <v>0</v>
      </c>
      <c r="Q215" s="222">
        <v>0.00313</v>
      </c>
      <c r="R215" s="222">
        <f>Q215*H215</f>
        <v>0.0062599999999999999</v>
      </c>
      <c r="S215" s="222">
        <v>0</v>
      </c>
      <c r="T215" s="223">
        <f>S215*H215</f>
        <v>0</v>
      </c>
      <c r="AR215" s="23" t="s">
        <v>140</v>
      </c>
      <c r="AT215" s="23" t="s">
        <v>122</v>
      </c>
      <c r="AU215" s="23" t="s">
        <v>84</v>
      </c>
      <c r="AY215" s="23" t="s">
        <v>119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23" t="s">
        <v>77</v>
      </c>
      <c r="BK215" s="224">
        <f>ROUND(I215*H215,2)</f>
        <v>0</v>
      </c>
      <c r="BL215" s="23" t="s">
        <v>140</v>
      </c>
      <c r="BM215" s="23" t="s">
        <v>339</v>
      </c>
    </row>
    <row r="216" s="1" customFormat="1" ht="38.25" customHeight="1">
      <c r="B216" s="45"/>
      <c r="C216" s="213" t="s">
        <v>340</v>
      </c>
      <c r="D216" s="213" t="s">
        <v>122</v>
      </c>
      <c r="E216" s="214" t="s">
        <v>341</v>
      </c>
      <c r="F216" s="215" t="s">
        <v>342</v>
      </c>
      <c r="G216" s="216" t="s">
        <v>201</v>
      </c>
      <c r="H216" s="258"/>
      <c r="I216" s="218"/>
      <c r="J216" s="219">
        <f>ROUND(I216*H216,2)</f>
        <v>0</v>
      </c>
      <c r="K216" s="215" t="s">
        <v>126</v>
      </c>
      <c r="L216" s="71"/>
      <c r="M216" s="220" t="s">
        <v>21</v>
      </c>
      <c r="N216" s="221" t="s">
        <v>43</v>
      </c>
      <c r="O216" s="46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AR216" s="23" t="s">
        <v>140</v>
      </c>
      <c r="AT216" s="23" t="s">
        <v>122</v>
      </c>
      <c r="AU216" s="23" t="s">
        <v>84</v>
      </c>
      <c r="AY216" s="23" t="s">
        <v>119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23" t="s">
        <v>77</v>
      </c>
      <c r="BK216" s="224">
        <f>ROUND(I216*H216,2)</f>
        <v>0</v>
      </c>
      <c r="BL216" s="23" t="s">
        <v>140</v>
      </c>
      <c r="BM216" s="23" t="s">
        <v>343</v>
      </c>
    </row>
    <row r="217" s="10" customFormat="1" ht="29.88" customHeight="1">
      <c r="B217" s="197"/>
      <c r="C217" s="198"/>
      <c r="D217" s="199" t="s">
        <v>71</v>
      </c>
      <c r="E217" s="211" t="s">
        <v>344</v>
      </c>
      <c r="F217" s="211" t="s">
        <v>345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SUM(P218:P247)</f>
        <v>0</v>
      </c>
      <c r="Q217" s="205"/>
      <c r="R217" s="206">
        <f>SUM(R218:R247)</f>
        <v>0.1054522</v>
      </c>
      <c r="S217" s="205"/>
      <c r="T217" s="207">
        <f>SUM(T218:T247)</f>
        <v>5.1370788599999999</v>
      </c>
      <c r="AR217" s="208" t="s">
        <v>84</v>
      </c>
      <c r="AT217" s="209" t="s">
        <v>71</v>
      </c>
      <c r="AU217" s="209" t="s">
        <v>77</v>
      </c>
      <c r="AY217" s="208" t="s">
        <v>119</v>
      </c>
      <c r="BK217" s="210">
        <f>SUM(BK218:BK247)</f>
        <v>0</v>
      </c>
    </row>
    <row r="218" s="1" customFormat="1" ht="16.5" customHeight="1">
      <c r="B218" s="45"/>
      <c r="C218" s="213" t="s">
        <v>346</v>
      </c>
      <c r="D218" s="213" t="s">
        <v>122</v>
      </c>
      <c r="E218" s="214" t="s">
        <v>347</v>
      </c>
      <c r="F218" s="215" t="s">
        <v>348</v>
      </c>
      <c r="G218" s="216" t="s">
        <v>125</v>
      </c>
      <c r="H218" s="217">
        <v>276.20400000000001</v>
      </c>
      <c r="I218" s="218"/>
      <c r="J218" s="219">
        <f>ROUND(I218*H218,2)</f>
        <v>0</v>
      </c>
      <c r="K218" s="215" t="s">
        <v>126</v>
      </c>
      <c r="L218" s="71"/>
      <c r="M218" s="220" t="s">
        <v>21</v>
      </c>
      <c r="N218" s="221" t="s">
        <v>43</v>
      </c>
      <c r="O218" s="46"/>
      <c r="P218" s="222">
        <f>O218*H218</f>
        <v>0</v>
      </c>
      <c r="Q218" s="222">
        <v>0</v>
      </c>
      <c r="R218" s="222">
        <f>Q218*H218</f>
        <v>0</v>
      </c>
      <c r="S218" s="222">
        <v>0.017780000000000001</v>
      </c>
      <c r="T218" s="223">
        <f>S218*H218</f>
        <v>4.9109071200000001</v>
      </c>
      <c r="AR218" s="23" t="s">
        <v>140</v>
      </c>
      <c r="AT218" s="23" t="s">
        <v>122</v>
      </c>
      <c r="AU218" s="23" t="s">
        <v>84</v>
      </c>
      <c r="AY218" s="23" t="s">
        <v>119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23" t="s">
        <v>77</v>
      </c>
      <c r="BK218" s="224">
        <f>ROUND(I218*H218,2)</f>
        <v>0</v>
      </c>
      <c r="BL218" s="23" t="s">
        <v>140</v>
      </c>
      <c r="BM218" s="23" t="s">
        <v>349</v>
      </c>
    </row>
    <row r="219" s="11" customFormat="1">
      <c r="B219" s="225"/>
      <c r="C219" s="226"/>
      <c r="D219" s="227" t="s">
        <v>129</v>
      </c>
      <c r="E219" s="228" t="s">
        <v>21</v>
      </c>
      <c r="F219" s="229" t="s">
        <v>265</v>
      </c>
      <c r="G219" s="226"/>
      <c r="H219" s="228" t="s">
        <v>21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129</v>
      </c>
      <c r="AU219" s="235" t="s">
        <v>84</v>
      </c>
      <c r="AV219" s="11" t="s">
        <v>77</v>
      </c>
      <c r="AW219" s="11" t="s">
        <v>36</v>
      </c>
      <c r="AX219" s="11" t="s">
        <v>72</v>
      </c>
      <c r="AY219" s="235" t="s">
        <v>119</v>
      </c>
    </row>
    <row r="220" s="12" customFormat="1">
      <c r="B220" s="236"/>
      <c r="C220" s="237"/>
      <c r="D220" s="227" t="s">
        <v>129</v>
      </c>
      <c r="E220" s="238" t="s">
        <v>21</v>
      </c>
      <c r="F220" s="239" t="s">
        <v>131</v>
      </c>
      <c r="G220" s="237"/>
      <c r="H220" s="240">
        <v>276.20400000000001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129</v>
      </c>
      <c r="AU220" s="246" t="s">
        <v>84</v>
      </c>
      <c r="AV220" s="12" t="s">
        <v>84</v>
      </c>
      <c r="AW220" s="12" t="s">
        <v>36</v>
      </c>
      <c r="AX220" s="12" t="s">
        <v>72</v>
      </c>
      <c r="AY220" s="246" t="s">
        <v>119</v>
      </c>
    </row>
    <row r="221" s="13" customFormat="1">
      <c r="B221" s="247"/>
      <c r="C221" s="248"/>
      <c r="D221" s="227" t="s">
        <v>129</v>
      </c>
      <c r="E221" s="249" t="s">
        <v>21</v>
      </c>
      <c r="F221" s="250" t="s">
        <v>132</v>
      </c>
      <c r="G221" s="248"/>
      <c r="H221" s="251">
        <v>276.20400000000001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129</v>
      </c>
      <c r="AU221" s="257" t="s">
        <v>84</v>
      </c>
      <c r="AV221" s="13" t="s">
        <v>127</v>
      </c>
      <c r="AW221" s="13" t="s">
        <v>36</v>
      </c>
      <c r="AX221" s="13" t="s">
        <v>77</v>
      </c>
      <c r="AY221" s="257" t="s">
        <v>119</v>
      </c>
    </row>
    <row r="222" s="1" customFormat="1" ht="25.5" customHeight="1">
      <c r="B222" s="45"/>
      <c r="C222" s="213" t="s">
        <v>350</v>
      </c>
      <c r="D222" s="213" t="s">
        <v>122</v>
      </c>
      <c r="E222" s="214" t="s">
        <v>351</v>
      </c>
      <c r="F222" s="215" t="s">
        <v>352</v>
      </c>
      <c r="G222" s="216" t="s">
        <v>174</v>
      </c>
      <c r="H222" s="217">
        <v>41.094000000000001</v>
      </c>
      <c r="I222" s="218"/>
      <c r="J222" s="219">
        <f>ROUND(I222*H222,2)</f>
        <v>0</v>
      </c>
      <c r="K222" s="215" t="s">
        <v>126</v>
      </c>
      <c r="L222" s="71"/>
      <c r="M222" s="220" t="s">
        <v>21</v>
      </c>
      <c r="N222" s="221" t="s">
        <v>43</v>
      </c>
      <c r="O222" s="46"/>
      <c r="P222" s="222">
        <f>O222*H222</f>
        <v>0</v>
      </c>
      <c r="Q222" s="222">
        <v>0</v>
      </c>
      <c r="R222" s="222">
        <f>Q222*H222</f>
        <v>0</v>
      </c>
      <c r="S222" s="222">
        <v>0.0046299999999999996</v>
      </c>
      <c r="T222" s="223">
        <f>S222*H222</f>
        <v>0.19026521999999999</v>
      </c>
      <c r="AR222" s="23" t="s">
        <v>140</v>
      </c>
      <c r="AT222" s="23" t="s">
        <v>122</v>
      </c>
      <c r="AU222" s="23" t="s">
        <v>84</v>
      </c>
      <c r="AY222" s="23" t="s">
        <v>119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23" t="s">
        <v>77</v>
      </c>
      <c r="BK222" s="224">
        <f>ROUND(I222*H222,2)</f>
        <v>0</v>
      </c>
      <c r="BL222" s="23" t="s">
        <v>140</v>
      </c>
      <c r="BM222" s="23" t="s">
        <v>353</v>
      </c>
    </row>
    <row r="223" s="11" customFormat="1">
      <c r="B223" s="225"/>
      <c r="C223" s="226"/>
      <c r="D223" s="227" t="s">
        <v>129</v>
      </c>
      <c r="E223" s="228" t="s">
        <v>21</v>
      </c>
      <c r="F223" s="229" t="s">
        <v>286</v>
      </c>
      <c r="G223" s="226"/>
      <c r="H223" s="228" t="s">
        <v>21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129</v>
      </c>
      <c r="AU223" s="235" t="s">
        <v>84</v>
      </c>
      <c r="AV223" s="11" t="s">
        <v>77</v>
      </c>
      <c r="AW223" s="11" t="s">
        <v>36</v>
      </c>
      <c r="AX223" s="11" t="s">
        <v>72</v>
      </c>
      <c r="AY223" s="235" t="s">
        <v>119</v>
      </c>
    </row>
    <row r="224" s="12" customFormat="1">
      <c r="B224" s="236"/>
      <c r="C224" s="237"/>
      <c r="D224" s="227" t="s">
        <v>129</v>
      </c>
      <c r="E224" s="238" t="s">
        <v>21</v>
      </c>
      <c r="F224" s="239" t="s">
        <v>287</v>
      </c>
      <c r="G224" s="237"/>
      <c r="H224" s="240">
        <v>18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AT224" s="246" t="s">
        <v>129</v>
      </c>
      <c r="AU224" s="246" t="s">
        <v>84</v>
      </c>
      <c r="AV224" s="12" t="s">
        <v>84</v>
      </c>
      <c r="AW224" s="12" t="s">
        <v>36</v>
      </c>
      <c r="AX224" s="12" t="s">
        <v>72</v>
      </c>
      <c r="AY224" s="246" t="s">
        <v>119</v>
      </c>
    </row>
    <row r="225" s="11" customFormat="1">
      <c r="B225" s="225"/>
      <c r="C225" s="226"/>
      <c r="D225" s="227" t="s">
        <v>129</v>
      </c>
      <c r="E225" s="228" t="s">
        <v>21</v>
      </c>
      <c r="F225" s="229" t="s">
        <v>292</v>
      </c>
      <c r="G225" s="226"/>
      <c r="H225" s="228" t="s">
        <v>21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129</v>
      </c>
      <c r="AU225" s="235" t="s">
        <v>84</v>
      </c>
      <c r="AV225" s="11" t="s">
        <v>77</v>
      </c>
      <c r="AW225" s="11" t="s">
        <v>36</v>
      </c>
      <c r="AX225" s="11" t="s">
        <v>72</v>
      </c>
      <c r="AY225" s="235" t="s">
        <v>119</v>
      </c>
    </row>
    <row r="226" s="12" customFormat="1">
      <c r="B226" s="236"/>
      <c r="C226" s="237"/>
      <c r="D226" s="227" t="s">
        <v>129</v>
      </c>
      <c r="E226" s="238" t="s">
        <v>21</v>
      </c>
      <c r="F226" s="239" t="s">
        <v>293</v>
      </c>
      <c r="G226" s="237"/>
      <c r="H226" s="240">
        <v>23.094000000000001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129</v>
      </c>
      <c r="AU226" s="246" t="s">
        <v>84</v>
      </c>
      <c r="AV226" s="12" t="s">
        <v>84</v>
      </c>
      <c r="AW226" s="12" t="s">
        <v>36</v>
      </c>
      <c r="AX226" s="12" t="s">
        <v>72</v>
      </c>
      <c r="AY226" s="246" t="s">
        <v>119</v>
      </c>
    </row>
    <row r="227" s="13" customFormat="1">
      <c r="B227" s="247"/>
      <c r="C227" s="248"/>
      <c r="D227" s="227" t="s">
        <v>129</v>
      </c>
      <c r="E227" s="249" t="s">
        <v>21</v>
      </c>
      <c r="F227" s="250" t="s">
        <v>132</v>
      </c>
      <c r="G227" s="248"/>
      <c r="H227" s="251">
        <v>41.094000000000001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129</v>
      </c>
      <c r="AU227" s="257" t="s">
        <v>84</v>
      </c>
      <c r="AV227" s="13" t="s">
        <v>127</v>
      </c>
      <c r="AW227" s="13" t="s">
        <v>36</v>
      </c>
      <c r="AX227" s="13" t="s">
        <v>77</v>
      </c>
      <c r="AY227" s="257" t="s">
        <v>119</v>
      </c>
    </row>
    <row r="228" s="1" customFormat="1" ht="16.5" customHeight="1">
      <c r="B228" s="45"/>
      <c r="C228" s="213" t="s">
        <v>354</v>
      </c>
      <c r="D228" s="213" t="s">
        <v>122</v>
      </c>
      <c r="E228" s="214" t="s">
        <v>355</v>
      </c>
      <c r="F228" s="215" t="s">
        <v>356</v>
      </c>
      <c r="G228" s="216" t="s">
        <v>135</v>
      </c>
      <c r="H228" s="217">
        <v>1</v>
      </c>
      <c r="I228" s="218"/>
      <c r="J228" s="219">
        <f>ROUND(I228*H228,2)</f>
        <v>0</v>
      </c>
      <c r="K228" s="215" t="s">
        <v>21</v>
      </c>
      <c r="L228" s="71"/>
      <c r="M228" s="220" t="s">
        <v>21</v>
      </c>
      <c r="N228" s="221" t="s">
        <v>43</v>
      </c>
      <c r="O228" s="46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AR228" s="23" t="s">
        <v>140</v>
      </c>
      <c r="AT228" s="23" t="s">
        <v>122</v>
      </c>
      <c r="AU228" s="23" t="s">
        <v>84</v>
      </c>
      <c r="AY228" s="23" t="s">
        <v>119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23" t="s">
        <v>77</v>
      </c>
      <c r="BK228" s="224">
        <f>ROUND(I228*H228,2)</f>
        <v>0</v>
      </c>
      <c r="BL228" s="23" t="s">
        <v>140</v>
      </c>
      <c r="BM228" s="23" t="s">
        <v>357</v>
      </c>
    </row>
    <row r="229" s="1" customFormat="1" ht="25.5" customHeight="1">
      <c r="B229" s="45"/>
      <c r="C229" s="213" t="s">
        <v>358</v>
      </c>
      <c r="D229" s="213" t="s">
        <v>122</v>
      </c>
      <c r="E229" s="214" t="s">
        <v>359</v>
      </c>
      <c r="F229" s="215" t="s">
        <v>360</v>
      </c>
      <c r="G229" s="216" t="s">
        <v>224</v>
      </c>
      <c r="H229" s="217">
        <v>4</v>
      </c>
      <c r="I229" s="218"/>
      <c r="J229" s="219">
        <f>ROUND(I229*H229,2)</f>
        <v>0</v>
      </c>
      <c r="K229" s="215" t="s">
        <v>126</v>
      </c>
      <c r="L229" s="71"/>
      <c r="M229" s="220" t="s">
        <v>21</v>
      </c>
      <c r="N229" s="221" t="s">
        <v>43</v>
      </c>
      <c r="O229" s="46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AR229" s="23" t="s">
        <v>140</v>
      </c>
      <c r="AT229" s="23" t="s">
        <v>122</v>
      </c>
      <c r="AU229" s="23" t="s">
        <v>84</v>
      </c>
      <c r="AY229" s="23" t="s">
        <v>119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23" t="s">
        <v>77</v>
      </c>
      <c r="BK229" s="224">
        <f>ROUND(I229*H229,2)</f>
        <v>0</v>
      </c>
      <c r="BL229" s="23" t="s">
        <v>140</v>
      </c>
      <c r="BM229" s="23" t="s">
        <v>361</v>
      </c>
    </row>
    <row r="230" s="1" customFormat="1" ht="16.5" customHeight="1">
      <c r="B230" s="45"/>
      <c r="C230" s="259" t="s">
        <v>362</v>
      </c>
      <c r="D230" s="259" t="s">
        <v>267</v>
      </c>
      <c r="E230" s="260" t="s">
        <v>363</v>
      </c>
      <c r="F230" s="261" t="s">
        <v>364</v>
      </c>
      <c r="G230" s="262" t="s">
        <v>224</v>
      </c>
      <c r="H230" s="263">
        <v>4</v>
      </c>
      <c r="I230" s="264"/>
      <c r="J230" s="265">
        <f>ROUND(I230*H230,2)</f>
        <v>0</v>
      </c>
      <c r="K230" s="261" t="s">
        <v>126</v>
      </c>
      <c r="L230" s="266"/>
      <c r="M230" s="267" t="s">
        <v>21</v>
      </c>
      <c r="N230" s="268" t="s">
        <v>43</v>
      </c>
      <c r="O230" s="46"/>
      <c r="P230" s="222">
        <f>O230*H230</f>
        <v>0</v>
      </c>
      <c r="Q230" s="222">
        <v>0.0033</v>
      </c>
      <c r="R230" s="222">
        <f>Q230*H230</f>
        <v>0.0132</v>
      </c>
      <c r="S230" s="222">
        <v>0</v>
      </c>
      <c r="T230" s="223">
        <f>S230*H230</f>
        <v>0</v>
      </c>
      <c r="AR230" s="23" t="s">
        <v>270</v>
      </c>
      <c r="AT230" s="23" t="s">
        <v>267</v>
      </c>
      <c r="AU230" s="23" t="s">
        <v>84</v>
      </c>
      <c r="AY230" s="23" t="s">
        <v>119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23" t="s">
        <v>77</v>
      </c>
      <c r="BK230" s="224">
        <f>ROUND(I230*H230,2)</f>
        <v>0</v>
      </c>
      <c r="BL230" s="23" t="s">
        <v>140</v>
      </c>
      <c r="BM230" s="23" t="s">
        <v>365</v>
      </c>
    </row>
    <row r="231" s="1" customFormat="1" ht="25.5" customHeight="1">
      <c r="B231" s="45"/>
      <c r="C231" s="213" t="s">
        <v>366</v>
      </c>
      <c r="D231" s="213" t="s">
        <v>122</v>
      </c>
      <c r="E231" s="214" t="s">
        <v>367</v>
      </c>
      <c r="F231" s="215" t="s">
        <v>368</v>
      </c>
      <c r="G231" s="216" t="s">
        <v>125</v>
      </c>
      <c r="H231" s="217">
        <v>276.20400000000001</v>
      </c>
      <c r="I231" s="218"/>
      <c r="J231" s="219">
        <f>ROUND(I231*H231,2)</f>
        <v>0</v>
      </c>
      <c r="K231" s="215" t="s">
        <v>126</v>
      </c>
      <c r="L231" s="71"/>
      <c r="M231" s="220" t="s">
        <v>21</v>
      </c>
      <c r="N231" s="221" t="s">
        <v>43</v>
      </c>
      <c r="O231" s="46"/>
      <c r="P231" s="222">
        <f>O231*H231</f>
        <v>0</v>
      </c>
      <c r="Q231" s="222">
        <v>1.0000000000000001E-05</v>
      </c>
      <c r="R231" s="222">
        <f>Q231*H231</f>
        <v>0.0027620400000000003</v>
      </c>
      <c r="S231" s="222">
        <v>0</v>
      </c>
      <c r="T231" s="223">
        <f>S231*H231</f>
        <v>0</v>
      </c>
      <c r="AR231" s="23" t="s">
        <v>140</v>
      </c>
      <c r="AT231" s="23" t="s">
        <v>122</v>
      </c>
      <c r="AU231" s="23" t="s">
        <v>84</v>
      </c>
      <c r="AY231" s="23" t="s">
        <v>119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23" t="s">
        <v>77</v>
      </c>
      <c r="BK231" s="224">
        <f>ROUND(I231*H231,2)</f>
        <v>0</v>
      </c>
      <c r="BL231" s="23" t="s">
        <v>140</v>
      </c>
      <c r="BM231" s="23" t="s">
        <v>369</v>
      </c>
    </row>
    <row r="232" s="11" customFormat="1">
      <c r="B232" s="225"/>
      <c r="C232" s="226"/>
      <c r="D232" s="227" t="s">
        <v>129</v>
      </c>
      <c r="E232" s="228" t="s">
        <v>21</v>
      </c>
      <c r="F232" s="229" t="s">
        <v>370</v>
      </c>
      <c r="G232" s="226"/>
      <c r="H232" s="228" t="s">
        <v>21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129</v>
      </c>
      <c r="AU232" s="235" t="s">
        <v>84</v>
      </c>
      <c r="AV232" s="11" t="s">
        <v>77</v>
      </c>
      <c r="AW232" s="11" t="s">
        <v>36</v>
      </c>
      <c r="AX232" s="11" t="s">
        <v>72</v>
      </c>
      <c r="AY232" s="235" t="s">
        <v>119</v>
      </c>
    </row>
    <row r="233" s="12" customFormat="1">
      <c r="B233" s="236"/>
      <c r="C233" s="237"/>
      <c r="D233" s="227" t="s">
        <v>129</v>
      </c>
      <c r="E233" s="238" t="s">
        <v>21</v>
      </c>
      <c r="F233" s="239" t="s">
        <v>131</v>
      </c>
      <c r="G233" s="237"/>
      <c r="H233" s="240">
        <v>276.20400000000001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129</v>
      </c>
      <c r="AU233" s="246" t="s">
        <v>84</v>
      </c>
      <c r="AV233" s="12" t="s">
        <v>84</v>
      </c>
      <c r="AW233" s="12" t="s">
        <v>36</v>
      </c>
      <c r="AX233" s="12" t="s">
        <v>72</v>
      </c>
      <c r="AY233" s="246" t="s">
        <v>119</v>
      </c>
    </row>
    <row r="234" s="13" customFormat="1">
      <c r="B234" s="247"/>
      <c r="C234" s="248"/>
      <c r="D234" s="227" t="s">
        <v>129</v>
      </c>
      <c r="E234" s="249" t="s">
        <v>21</v>
      </c>
      <c r="F234" s="250" t="s">
        <v>132</v>
      </c>
      <c r="G234" s="248"/>
      <c r="H234" s="251">
        <v>276.20400000000001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AT234" s="257" t="s">
        <v>129</v>
      </c>
      <c r="AU234" s="257" t="s">
        <v>84</v>
      </c>
      <c r="AV234" s="13" t="s">
        <v>127</v>
      </c>
      <c r="AW234" s="13" t="s">
        <v>36</v>
      </c>
      <c r="AX234" s="13" t="s">
        <v>77</v>
      </c>
      <c r="AY234" s="257" t="s">
        <v>119</v>
      </c>
    </row>
    <row r="235" s="1" customFormat="1" ht="16.5" customHeight="1">
      <c r="B235" s="45"/>
      <c r="C235" s="259" t="s">
        <v>371</v>
      </c>
      <c r="D235" s="259" t="s">
        <v>267</v>
      </c>
      <c r="E235" s="260" t="s">
        <v>372</v>
      </c>
      <c r="F235" s="261" t="s">
        <v>373</v>
      </c>
      <c r="G235" s="262" t="s">
        <v>125</v>
      </c>
      <c r="H235" s="263">
        <v>317.63499999999999</v>
      </c>
      <c r="I235" s="264"/>
      <c r="J235" s="265">
        <f>ROUND(I235*H235,2)</f>
        <v>0</v>
      </c>
      <c r="K235" s="261" t="s">
        <v>126</v>
      </c>
      <c r="L235" s="266"/>
      <c r="M235" s="267" t="s">
        <v>21</v>
      </c>
      <c r="N235" s="268" t="s">
        <v>43</v>
      </c>
      <c r="O235" s="46"/>
      <c r="P235" s="222">
        <f>O235*H235</f>
        <v>0</v>
      </c>
      <c r="Q235" s="222">
        <v>0.00016000000000000001</v>
      </c>
      <c r="R235" s="222">
        <f>Q235*H235</f>
        <v>0.050821600000000001</v>
      </c>
      <c r="S235" s="222">
        <v>0</v>
      </c>
      <c r="T235" s="223">
        <f>S235*H235</f>
        <v>0</v>
      </c>
      <c r="AR235" s="23" t="s">
        <v>270</v>
      </c>
      <c r="AT235" s="23" t="s">
        <v>267</v>
      </c>
      <c r="AU235" s="23" t="s">
        <v>84</v>
      </c>
      <c r="AY235" s="23" t="s">
        <v>119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23" t="s">
        <v>77</v>
      </c>
      <c r="BK235" s="224">
        <f>ROUND(I235*H235,2)</f>
        <v>0</v>
      </c>
      <c r="BL235" s="23" t="s">
        <v>140</v>
      </c>
      <c r="BM235" s="23" t="s">
        <v>374</v>
      </c>
    </row>
    <row r="236" s="11" customFormat="1">
      <c r="B236" s="225"/>
      <c r="C236" s="226"/>
      <c r="D236" s="227" t="s">
        <v>129</v>
      </c>
      <c r="E236" s="228" t="s">
        <v>21</v>
      </c>
      <c r="F236" s="229" t="s">
        <v>272</v>
      </c>
      <c r="G236" s="226"/>
      <c r="H236" s="228" t="s">
        <v>21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129</v>
      </c>
      <c r="AU236" s="235" t="s">
        <v>84</v>
      </c>
      <c r="AV236" s="11" t="s">
        <v>77</v>
      </c>
      <c r="AW236" s="11" t="s">
        <v>36</v>
      </c>
      <c r="AX236" s="11" t="s">
        <v>72</v>
      </c>
      <c r="AY236" s="235" t="s">
        <v>119</v>
      </c>
    </row>
    <row r="237" s="12" customFormat="1">
      <c r="B237" s="236"/>
      <c r="C237" s="237"/>
      <c r="D237" s="227" t="s">
        <v>129</v>
      </c>
      <c r="E237" s="238" t="s">
        <v>21</v>
      </c>
      <c r="F237" s="239" t="s">
        <v>375</v>
      </c>
      <c r="G237" s="237"/>
      <c r="H237" s="240">
        <v>317.63499999999999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129</v>
      </c>
      <c r="AU237" s="246" t="s">
        <v>84</v>
      </c>
      <c r="AV237" s="12" t="s">
        <v>84</v>
      </c>
      <c r="AW237" s="12" t="s">
        <v>36</v>
      </c>
      <c r="AX237" s="12" t="s">
        <v>72</v>
      </c>
      <c r="AY237" s="246" t="s">
        <v>119</v>
      </c>
    </row>
    <row r="238" s="13" customFormat="1">
      <c r="B238" s="247"/>
      <c r="C238" s="248"/>
      <c r="D238" s="227" t="s">
        <v>129</v>
      </c>
      <c r="E238" s="249" t="s">
        <v>21</v>
      </c>
      <c r="F238" s="250" t="s">
        <v>132</v>
      </c>
      <c r="G238" s="248"/>
      <c r="H238" s="251">
        <v>317.63499999999999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129</v>
      </c>
      <c r="AU238" s="257" t="s">
        <v>84</v>
      </c>
      <c r="AV238" s="13" t="s">
        <v>127</v>
      </c>
      <c r="AW238" s="13" t="s">
        <v>36</v>
      </c>
      <c r="AX238" s="13" t="s">
        <v>77</v>
      </c>
      <c r="AY238" s="257" t="s">
        <v>119</v>
      </c>
    </row>
    <row r="239" s="1" customFormat="1" ht="16.5" customHeight="1">
      <c r="B239" s="45"/>
      <c r="C239" s="213" t="s">
        <v>376</v>
      </c>
      <c r="D239" s="213" t="s">
        <v>122</v>
      </c>
      <c r="E239" s="214" t="s">
        <v>377</v>
      </c>
      <c r="F239" s="215" t="s">
        <v>378</v>
      </c>
      <c r="G239" s="216" t="s">
        <v>125</v>
      </c>
      <c r="H239" s="217">
        <v>276.20400000000001</v>
      </c>
      <c r="I239" s="218"/>
      <c r="J239" s="219">
        <f>ROUND(I239*H239,2)</f>
        <v>0</v>
      </c>
      <c r="K239" s="215" t="s">
        <v>126</v>
      </c>
      <c r="L239" s="71"/>
      <c r="M239" s="220" t="s">
        <v>21</v>
      </c>
      <c r="N239" s="221" t="s">
        <v>43</v>
      </c>
      <c r="O239" s="46"/>
      <c r="P239" s="222">
        <f>O239*H239</f>
        <v>0</v>
      </c>
      <c r="Q239" s="222">
        <v>0</v>
      </c>
      <c r="R239" s="222">
        <f>Q239*H239</f>
        <v>0</v>
      </c>
      <c r="S239" s="222">
        <v>0.00012999999999999999</v>
      </c>
      <c r="T239" s="223">
        <f>S239*H239</f>
        <v>0.035906519999999997</v>
      </c>
      <c r="AR239" s="23" t="s">
        <v>140</v>
      </c>
      <c r="AT239" s="23" t="s">
        <v>122</v>
      </c>
      <c r="AU239" s="23" t="s">
        <v>84</v>
      </c>
      <c r="AY239" s="23" t="s">
        <v>119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23" t="s">
        <v>77</v>
      </c>
      <c r="BK239" s="224">
        <f>ROUND(I239*H239,2)</f>
        <v>0</v>
      </c>
      <c r="BL239" s="23" t="s">
        <v>140</v>
      </c>
      <c r="BM239" s="23" t="s">
        <v>379</v>
      </c>
    </row>
    <row r="240" s="11" customFormat="1">
      <c r="B240" s="225"/>
      <c r="C240" s="226"/>
      <c r="D240" s="227" t="s">
        <v>129</v>
      </c>
      <c r="E240" s="228" t="s">
        <v>21</v>
      </c>
      <c r="F240" s="229" t="s">
        <v>380</v>
      </c>
      <c r="G240" s="226"/>
      <c r="H240" s="228" t="s">
        <v>21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129</v>
      </c>
      <c r="AU240" s="235" t="s">
        <v>84</v>
      </c>
      <c r="AV240" s="11" t="s">
        <v>77</v>
      </c>
      <c r="AW240" s="11" t="s">
        <v>36</v>
      </c>
      <c r="AX240" s="11" t="s">
        <v>72</v>
      </c>
      <c r="AY240" s="235" t="s">
        <v>119</v>
      </c>
    </row>
    <row r="241" s="12" customFormat="1">
      <c r="B241" s="236"/>
      <c r="C241" s="237"/>
      <c r="D241" s="227" t="s">
        <v>129</v>
      </c>
      <c r="E241" s="238" t="s">
        <v>21</v>
      </c>
      <c r="F241" s="239" t="s">
        <v>131</v>
      </c>
      <c r="G241" s="237"/>
      <c r="H241" s="240">
        <v>276.20400000000001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129</v>
      </c>
      <c r="AU241" s="246" t="s">
        <v>84</v>
      </c>
      <c r="AV241" s="12" t="s">
        <v>84</v>
      </c>
      <c r="AW241" s="12" t="s">
        <v>36</v>
      </c>
      <c r="AX241" s="12" t="s">
        <v>72</v>
      </c>
      <c r="AY241" s="246" t="s">
        <v>119</v>
      </c>
    </row>
    <row r="242" s="13" customFormat="1">
      <c r="B242" s="247"/>
      <c r="C242" s="248"/>
      <c r="D242" s="227" t="s">
        <v>129</v>
      </c>
      <c r="E242" s="249" t="s">
        <v>21</v>
      </c>
      <c r="F242" s="250" t="s">
        <v>132</v>
      </c>
      <c r="G242" s="248"/>
      <c r="H242" s="251">
        <v>276.20400000000001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129</v>
      </c>
      <c r="AU242" s="257" t="s">
        <v>84</v>
      </c>
      <c r="AV242" s="13" t="s">
        <v>127</v>
      </c>
      <c r="AW242" s="13" t="s">
        <v>36</v>
      </c>
      <c r="AX242" s="13" t="s">
        <v>77</v>
      </c>
      <c r="AY242" s="257" t="s">
        <v>119</v>
      </c>
    </row>
    <row r="243" s="1" customFormat="1" ht="16.5" customHeight="1">
      <c r="B243" s="45"/>
      <c r="C243" s="213" t="s">
        <v>381</v>
      </c>
      <c r="D243" s="213" t="s">
        <v>122</v>
      </c>
      <c r="E243" s="214" t="s">
        <v>382</v>
      </c>
      <c r="F243" s="215" t="s">
        <v>383</v>
      </c>
      <c r="G243" s="216" t="s">
        <v>125</v>
      </c>
      <c r="H243" s="217">
        <v>276.20400000000001</v>
      </c>
      <c r="I243" s="218"/>
      <c r="J243" s="219">
        <f>ROUND(I243*H243,2)</f>
        <v>0</v>
      </c>
      <c r="K243" s="215" t="s">
        <v>126</v>
      </c>
      <c r="L243" s="71"/>
      <c r="M243" s="220" t="s">
        <v>21</v>
      </c>
      <c r="N243" s="221" t="s">
        <v>43</v>
      </c>
      <c r="O243" s="46"/>
      <c r="P243" s="222">
        <f>O243*H243</f>
        <v>0</v>
      </c>
      <c r="Q243" s="222">
        <v>0.00013999999999999999</v>
      </c>
      <c r="R243" s="222">
        <f>Q243*H243</f>
        <v>0.038668559999999998</v>
      </c>
      <c r="S243" s="222">
        <v>0</v>
      </c>
      <c r="T243" s="223">
        <f>S243*H243</f>
        <v>0</v>
      </c>
      <c r="AR243" s="23" t="s">
        <v>140</v>
      </c>
      <c r="AT243" s="23" t="s">
        <v>122</v>
      </c>
      <c r="AU243" s="23" t="s">
        <v>84</v>
      </c>
      <c r="AY243" s="23" t="s">
        <v>119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23" t="s">
        <v>77</v>
      </c>
      <c r="BK243" s="224">
        <f>ROUND(I243*H243,2)</f>
        <v>0</v>
      </c>
      <c r="BL243" s="23" t="s">
        <v>140</v>
      </c>
      <c r="BM243" s="23" t="s">
        <v>384</v>
      </c>
    </row>
    <row r="244" s="11" customFormat="1">
      <c r="B244" s="225"/>
      <c r="C244" s="226"/>
      <c r="D244" s="227" t="s">
        <v>129</v>
      </c>
      <c r="E244" s="228" t="s">
        <v>21</v>
      </c>
      <c r="F244" s="229" t="s">
        <v>265</v>
      </c>
      <c r="G244" s="226"/>
      <c r="H244" s="228" t="s">
        <v>21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129</v>
      </c>
      <c r="AU244" s="235" t="s">
        <v>84</v>
      </c>
      <c r="AV244" s="11" t="s">
        <v>77</v>
      </c>
      <c r="AW244" s="11" t="s">
        <v>36</v>
      </c>
      <c r="AX244" s="11" t="s">
        <v>72</v>
      </c>
      <c r="AY244" s="235" t="s">
        <v>119</v>
      </c>
    </row>
    <row r="245" s="12" customFormat="1">
      <c r="B245" s="236"/>
      <c r="C245" s="237"/>
      <c r="D245" s="227" t="s">
        <v>129</v>
      </c>
      <c r="E245" s="238" t="s">
        <v>21</v>
      </c>
      <c r="F245" s="239" t="s">
        <v>131</v>
      </c>
      <c r="G245" s="237"/>
      <c r="H245" s="240">
        <v>276.20400000000001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AT245" s="246" t="s">
        <v>129</v>
      </c>
      <c r="AU245" s="246" t="s">
        <v>84</v>
      </c>
      <c r="AV245" s="12" t="s">
        <v>84</v>
      </c>
      <c r="AW245" s="12" t="s">
        <v>36</v>
      </c>
      <c r="AX245" s="12" t="s">
        <v>72</v>
      </c>
      <c r="AY245" s="246" t="s">
        <v>119</v>
      </c>
    </row>
    <row r="246" s="13" customFormat="1">
      <c r="B246" s="247"/>
      <c r="C246" s="248"/>
      <c r="D246" s="227" t="s">
        <v>129</v>
      </c>
      <c r="E246" s="249" t="s">
        <v>21</v>
      </c>
      <c r="F246" s="250" t="s">
        <v>132</v>
      </c>
      <c r="G246" s="248"/>
      <c r="H246" s="251">
        <v>276.20400000000001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AT246" s="257" t="s">
        <v>129</v>
      </c>
      <c r="AU246" s="257" t="s">
        <v>84</v>
      </c>
      <c r="AV246" s="13" t="s">
        <v>127</v>
      </c>
      <c r="AW246" s="13" t="s">
        <v>36</v>
      </c>
      <c r="AX246" s="13" t="s">
        <v>77</v>
      </c>
      <c r="AY246" s="257" t="s">
        <v>119</v>
      </c>
    </row>
    <row r="247" s="1" customFormat="1" ht="38.25" customHeight="1">
      <c r="B247" s="45"/>
      <c r="C247" s="213" t="s">
        <v>385</v>
      </c>
      <c r="D247" s="213" t="s">
        <v>122</v>
      </c>
      <c r="E247" s="214" t="s">
        <v>386</v>
      </c>
      <c r="F247" s="215" t="s">
        <v>387</v>
      </c>
      <c r="G247" s="216" t="s">
        <v>201</v>
      </c>
      <c r="H247" s="258"/>
      <c r="I247" s="218"/>
      <c r="J247" s="219">
        <f>ROUND(I247*H247,2)</f>
        <v>0</v>
      </c>
      <c r="K247" s="215" t="s">
        <v>126</v>
      </c>
      <c r="L247" s="71"/>
      <c r="M247" s="220" t="s">
        <v>21</v>
      </c>
      <c r="N247" s="221" t="s">
        <v>43</v>
      </c>
      <c r="O247" s="46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AR247" s="23" t="s">
        <v>140</v>
      </c>
      <c r="AT247" s="23" t="s">
        <v>122</v>
      </c>
      <c r="AU247" s="23" t="s">
        <v>84</v>
      </c>
      <c r="AY247" s="23" t="s">
        <v>119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23" t="s">
        <v>77</v>
      </c>
      <c r="BK247" s="224">
        <f>ROUND(I247*H247,2)</f>
        <v>0</v>
      </c>
      <c r="BL247" s="23" t="s">
        <v>140</v>
      </c>
      <c r="BM247" s="23" t="s">
        <v>388</v>
      </c>
    </row>
    <row r="248" s="10" customFormat="1" ht="29.88" customHeight="1">
      <c r="B248" s="197"/>
      <c r="C248" s="198"/>
      <c r="D248" s="199" t="s">
        <v>71</v>
      </c>
      <c r="E248" s="211" t="s">
        <v>389</v>
      </c>
      <c r="F248" s="211" t="s">
        <v>390</v>
      </c>
      <c r="G248" s="198"/>
      <c r="H248" s="198"/>
      <c r="I248" s="201"/>
      <c r="J248" s="212">
        <f>BK248</f>
        <v>0</v>
      </c>
      <c r="K248" s="198"/>
      <c r="L248" s="203"/>
      <c r="M248" s="204"/>
      <c r="N248" s="205"/>
      <c r="O248" s="205"/>
      <c r="P248" s="206">
        <f>SUM(P249:P252)</f>
        <v>0</v>
      </c>
      <c r="Q248" s="205"/>
      <c r="R248" s="206">
        <f>SUM(R249:R252)</f>
        <v>0</v>
      </c>
      <c r="S248" s="205"/>
      <c r="T248" s="207">
        <f>SUM(T249:T252)</f>
        <v>0.35000000000000003</v>
      </c>
      <c r="AR248" s="208" t="s">
        <v>84</v>
      </c>
      <c r="AT248" s="209" t="s">
        <v>71</v>
      </c>
      <c r="AU248" s="209" t="s">
        <v>77</v>
      </c>
      <c r="AY248" s="208" t="s">
        <v>119</v>
      </c>
      <c r="BK248" s="210">
        <f>SUM(BK249:BK252)</f>
        <v>0</v>
      </c>
    </row>
    <row r="249" s="1" customFormat="1" ht="16.5" customHeight="1">
      <c r="B249" s="45"/>
      <c r="C249" s="213" t="s">
        <v>391</v>
      </c>
      <c r="D249" s="213" t="s">
        <v>122</v>
      </c>
      <c r="E249" s="214" t="s">
        <v>392</v>
      </c>
      <c r="F249" s="215" t="s">
        <v>393</v>
      </c>
      <c r="G249" s="216" t="s">
        <v>174</v>
      </c>
      <c r="H249" s="217">
        <v>10</v>
      </c>
      <c r="I249" s="218"/>
      <c r="J249" s="219">
        <f>ROUND(I249*H249,2)</f>
        <v>0</v>
      </c>
      <c r="K249" s="215" t="s">
        <v>126</v>
      </c>
      <c r="L249" s="71"/>
      <c r="M249" s="220" t="s">
        <v>21</v>
      </c>
      <c r="N249" s="221" t="s">
        <v>43</v>
      </c>
      <c r="O249" s="46"/>
      <c r="P249" s="222">
        <f>O249*H249</f>
        <v>0</v>
      </c>
      <c r="Q249" s="222">
        <v>0</v>
      </c>
      <c r="R249" s="222">
        <f>Q249*H249</f>
        <v>0</v>
      </c>
      <c r="S249" s="222">
        <v>0.035000000000000003</v>
      </c>
      <c r="T249" s="223">
        <f>S249*H249</f>
        <v>0.35000000000000003</v>
      </c>
      <c r="AR249" s="23" t="s">
        <v>140</v>
      </c>
      <c r="AT249" s="23" t="s">
        <v>122</v>
      </c>
      <c r="AU249" s="23" t="s">
        <v>84</v>
      </c>
      <c r="AY249" s="23" t="s">
        <v>119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23" t="s">
        <v>77</v>
      </c>
      <c r="BK249" s="224">
        <f>ROUND(I249*H249,2)</f>
        <v>0</v>
      </c>
      <c r="BL249" s="23" t="s">
        <v>140</v>
      </c>
      <c r="BM249" s="23" t="s">
        <v>394</v>
      </c>
    </row>
    <row r="250" s="11" customFormat="1">
      <c r="B250" s="225"/>
      <c r="C250" s="226"/>
      <c r="D250" s="227" t="s">
        <v>129</v>
      </c>
      <c r="E250" s="228" t="s">
        <v>21</v>
      </c>
      <c r="F250" s="229" t="s">
        <v>395</v>
      </c>
      <c r="G250" s="226"/>
      <c r="H250" s="228" t="s">
        <v>21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129</v>
      </c>
      <c r="AU250" s="235" t="s">
        <v>84</v>
      </c>
      <c r="AV250" s="11" t="s">
        <v>77</v>
      </c>
      <c r="AW250" s="11" t="s">
        <v>36</v>
      </c>
      <c r="AX250" s="11" t="s">
        <v>72</v>
      </c>
      <c r="AY250" s="235" t="s">
        <v>119</v>
      </c>
    </row>
    <row r="251" s="12" customFormat="1">
      <c r="B251" s="236"/>
      <c r="C251" s="237"/>
      <c r="D251" s="227" t="s">
        <v>129</v>
      </c>
      <c r="E251" s="238" t="s">
        <v>21</v>
      </c>
      <c r="F251" s="239" t="s">
        <v>396</v>
      </c>
      <c r="G251" s="237"/>
      <c r="H251" s="240">
        <v>10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129</v>
      </c>
      <c r="AU251" s="246" t="s">
        <v>84</v>
      </c>
      <c r="AV251" s="12" t="s">
        <v>84</v>
      </c>
      <c r="AW251" s="12" t="s">
        <v>36</v>
      </c>
      <c r="AX251" s="12" t="s">
        <v>72</v>
      </c>
      <c r="AY251" s="246" t="s">
        <v>119</v>
      </c>
    </row>
    <row r="252" s="13" customFormat="1">
      <c r="B252" s="247"/>
      <c r="C252" s="248"/>
      <c r="D252" s="227" t="s">
        <v>129</v>
      </c>
      <c r="E252" s="249" t="s">
        <v>21</v>
      </c>
      <c r="F252" s="250" t="s">
        <v>132</v>
      </c>
      <c r="G252" s="248"/>
      <c r="H252" s="251">
        <v>10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129</v>
      </c>
      <c r="AU252" s="257" t="s">
        <v>84</v>
      </c>
      <c r="AV252" s="13" t="s">
        <v>127</v>
      </c>
      <c r="AW252" s="13" t="s">
        <v>36</v>
      </c>
      <c r="AX252" s="13" t="s">
        <v>77</v>
      </c>
      <c r="AY252" s="257" t="s">
        <v>119</v>
      </c>
    </row>
    <row r="253" s="10" customFormat="1" ht="29.88" customHeight="1">
      <c r="B253" s="197"/>
      <c r="C253" s="198"/>
      <c r="D253" s="199" t="s">
        <v>71</v>
      </c>
      <c r="E253" s="211" t="s">
        <v>397</v>
      </c>
      <c r="F253" s="211" t="s">
        <v>398</v>
      </c>
      <c r="G253" s="198"/>
      <c r="H253" s="198"/>
      <c r="I253" s="201"/>
      <c r="J253" s="212">
        <f>BK253</f>
        <v>0</v>
      </c>
      <c r="K253" s="198"/>
      <c r="L253" s="203"/>
      <c r="M253" s="204"/>
      <c r="N253" s="205"/>
      <c r="O253" s="205"/>
      <c r="P253" s="206">
        <f>SUM(P254:P257)</f>
        <v>0</v>
      </c>
      <c r="Q253" s="205"/>
      <c r="R253" s="206">
        <f>SUM(R254:R257)</f>
        <v>0.060764880000000007</v>
      </c>
      <c r="S253" s="205"/>
      <c r="T253" s="207">
        <f>SUM(T254:T257)</f>
        <v>0</v>
      </c>
      <c r="AR253" s="208" t="s">
        <v>84</v>
      </c>
      <c r="AT253" s="209" t="s">
        <v>71</v>
      </c>
      <c r="AU253" s="209" t="s">
        <v>77</v>
      </c>
      <c r="AY253" s="208" t="s">
        <v>119</v>
      </c>
      <c r="BK253" s="210">
        <f>SUM(BK254:BK257)</f>
        <v>0</v>
      </c>
    </row>
    <row r="254" s="1" customFormat="1" ht="25.5" customHeight="1">
      <c r="B254" s="45"/>
      <c r="C254" s="213" t="s">
        <v>399</v>
      </c>
      <c r="D254" s="213" t="s">
        <v>122</v>
      </c>
      <c r="E254" s="214" t="s">
        <v>400</v>
      </c>
      <c r="F254" s="215" t="s">
        <v>401</v>
      </c>
      <c r="G254" s="216" t="s">
        <v>125</v>
      </c>
      <c r="H254" s="217">
        <v>276.20400000000001</v>
      </c>
      <c r="I254" s="218"/>
      <c r="J254" s="219">
        <f>ROUND(I254*H254,2)</f>
        <v>0</v>
      </c>
      <c r="K254" s="215" t="s">
        <v>126</v>
      </c>
      <c r="L254" s="71"/>
      <c r="M254" s="220" t="s">
        <v>21</v>
      </c>
      <c r="N254" s="221" t="s">
        <v>43</v>
      </c>
      <c r="O254" s="46"/>
      <c r="P254" s="222">
        <f>O254*H254</f>
        <v>0</v>
      </c>
      <c r="Q254" s="222">
        <v>0.00022000000000000001</v>
      </c>
      <c r="R254" s="222">
        <f>Q254*H254</f>
        <v>0.060764880000000007</v>
      </c>
      <c r="S254" s="222">
        <v>0</v>
      </c>
      <c r="T254" s="223">
        <f>S254*H254</f>
        <v>0</v>
      </c>
      <c r="AR254" s="23" t="s">
        <v>140</v>
      </c>
      <c r="AT254" s="23" t="s">
        <v>122</v>
      </c>
      <c r="AU254" s="23" t="s">
        <v>84</v>
      </c>
      <c r="AY254" s="23" t="s">
        <v>119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23" t="s">
        <v>77</v>
      </c>
      <c r="BK254" s="224">
        <f>ROUND(I254*H254,2)</f>
        <v>0</v>
      </c>
      <c r="BL254" s="23" t="s">
        <v>140</v>
      </c>
      <c r="BM254" s="23" t="s">
        <v>402</v>
      </c>
    </row>
    <row r="255" s="11" customFormat="1">
      <c r="B255" s="225"/>
      <c r="C255" s="226"/>
      <c r="D255" s="227" t="s">
        <v>129</v>
      </c>
      <c r="E255" s="228" t="s">
        <v>21</v>
      </c>
      <c r="F255" s="229" t="s">
        <v>403</v>
      </c>
      <c r="G255" s="226"/>
      <c r="H255" s="228" t="s">
        <v>21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129</v>
      </c>
      <c r="AU255" s="235" t="s">
        <v>84</v>
      </c>
      <c r="AV255" s="11" t="s">
        <v>77</v>
      </c>
      <c r="AW255" s="11" t="s">
        <v>36</v>
      </c>
      <c r="AX255" s="11" t="s">
        <v>72</v>
      </c>
      <c r="AY255" s="235" t="s">
        <v>119</v>
      </c>
    </row>
    <row r="256" s="12" customFormat="1">
      <c r="B256" s="236"/>
      <c r="C256" s="237"/>
      <c r="D256" s="227" t="s">
        <v>129</v>
      </c>
      <c r="E256" s="238" t="s">
        <v>21</v>
      </c>
      <c r="F256" s="239" t="s">
        <v>131</v>
      </c>
      <c r="G256" s="237"/>
      <c r="H256" s="240">
        <v>276.20400000000001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129</v>
      </c>
      <c r="AU256" s="246" t="s">
        <v>84</v>
      </c>
      <c r="AV256" s="12" t="s">
        <v>84</v>
      </c>
      <c r="AW256" s="12" t="s">
        <v>36</v>
      </c>
      <c r="AX256" s="12" t="s">
        <v>72</v>
      </c>
      <c r="AY256" s="246" t="s">
        <v>119</v>
      </c>
    </row>
    <row r="257" s="13" customFormat="1">
      <c r="B257" s="247"/>
      <c r="C257" s="248"/>
      <c r="D257" s="227" t="s">
        <v>129</v>
      </c>
      <c r="E257" s="249" t="s">
        <v>21</v>
      </c>
      <c r="F257" s="250" t="s">
        <v>132</v>
      </c>
      <c r="G257" s="248"/>
      <c r="H257" s="251">
        <v>276.20400000000001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129</v>
      </c>
      <c r="AU257" s="257" t="s">
        <v>84</v>
      </c>
      <c r="AV257" s="13" t="s">
        <v>127</v>
      </c>
      <c r="AW257" s="13" t="s">
        <v>36</v>
      </c>
      <c r="AX257" s="13" t="s">
        <v>77</v>
      </c>
      <c r="AY257" s="257" t="s">
        <v>119</v>
      </c>
    </row>
    <row r="258" s="10" customFormat="1" ht="37.44" customHeight="1">
      <c r="B258" s="197"/>
      <c r="C258" s="198"/>
      <c r="D258" s="199" t="s">
        <v>71</v>
      </c>
      <c r="E258" s="200" t="s">
        <v>404</v>
      </c>
      <c r="F258" s="200" t="s">
        <v>405</v>
      </c>
      <c r="G258" s="198"/>
      <c r="H258" s="198"/>
      <c r="I258" s="201"/>
      <c r="J258" s="202">
        <f>BK258</f>
        <v>0</v>
      </c>
      <c r="K258" s="198"/>
      <c r="L258" s="203"/>
      <c r="M258" s="204"/>
      <c r="N258" s="205"/>
      <c r="O258" s="205"/>
      <c r="P258" s="206">
        <f>P259</f>
        <v>0</v>
      </c>
      <c r="Q258" s="205"/>
      <c r="R258" s="206">
        <f>R259</f>
        <v>0</v>
      </c>
      <c r="S258" s="205"/>
      <c r="T258" s="207">
        <f>T259</f>
        <v>0</v>
      </c>
      <c r="AR258" s="208" t="s">
        <v>148</v>
      </c>
      <c r="AT258" s="209" t="s">
        <v>71</v>
      </c>
      <c r="AU258" s="209" t="s">
        <v>72</v>
      </c>
      <c r="AY258" s="208" t="s">
        <v>119</v>
      </c>
      <c r="BK258" s="210">
        <f>BK259</f>
        <v>0</v>
      </c>
    </row>
    <row r="259" s="10" customFormat="1" ht="19.92" customHeight="1">
      <c r="B259" s="197"/>
      <c r="C259" s="198"/>
      <c r="D259" s="199" t="s">
        <v>71</v>
      </c>
      <c r="E259" s="211" t="s">
        <v>406</v>
      </c>
      <c r="F259" s="211" t="s">
        <v>407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P260</f>
        <v>0</v>
      </c>
      <c r="Q259" s="205"/>
      <c r="R259" s="206">
        <f>R260</f>
        <v>0</v>
      </c>
      <c r="S259" s="205"/>
      <c r="T259" s="207">
        <f>T260</f>
        <v>0</v>
      </c>
      <c r="AR259" s="208" t="s">
        <v>148</v>
      </c>
      <c r="AT259" s="209" t="s">
        <v>71</v>
      </c>
      <c r="AU259" s="209" t="s">
        <v>77</v>
      </c>
      <c r="AY259" s="208" t="s">
        <v>119</v>
      </c>
      <c r="BK259" s="210">
        <f>BK260</f>
        <v>0</v>
      </c>
    </row>
    <row r="260" s="1" customFormat="1" ht="16.5" customHeight="1">
      <c r="B260" s="45"/>
      <c r="C260" s="213" t="s">
        <v>408</v>
      </c>
      <c r="D260" s="213" t="s">
        <v>122</v>
      </c>
      <c r="E260" s="214" t="s">
        <v>409</v>
      </c>
      <c r="F260" s="215" t="s">
        <v>410</v>
      </c>
      <c r="G260" s="216" t="s">
        <v>201</v>
      </c>
      <c r="H260" s="258"/>
      <c r="I260" s="218"/>
      <c r="J260" s="219">
        <f>ROUND(I260*H260,2)</f>
        <v>0</v>
      </c>
      <c r="K260" s="215" t="s">
        <v>411</v>
      </c>
      <c r="L260" s="71"/>
      <c r="M260" s="220" t="s">
        <v>21</v>
      </c>
      <c r="N260" s="269" t="s">
        <v>43</v>
      </c>
      <c r="O260" s="270"/>
      <c r="P260" s="271">
        <f>O260*H260</f>
        <v>0</v>
      </c>
      <c r="Q260" s="271">
        <v>0</v>
      </c>
      <c r="R260" s="271">
        <f>Q260*H260</f>
        <v>0</v>
      </c>
      <c r="S260" s="271">
        <v>0</v>
      </c>
      <c r="T260" s="272">
        <f>S260*H260</f>
        <v>0</v>
      </c>
      <c r="AR260" s="23" t="s">
        <v>412</v>
      </c>
      <c r="AT260" s="23" t="s">
        <v>122</v>
      </c>
      <c r="AU260" s="23" t="s">
        <v>84</v>
      </c>
      <c r="AY260" s="23" t="s">
        <v>119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23" t="s">
        <v>77</v>
      </c>
      <c r="BK260" s="224">
        <f>ROUND(I260*H260,2)</f>
        <v>0</v>
      </c>
      <c r="BL260" s="23" t="s">
        <v>412</v>
      </c>
      <c r="BM260" s="23" t="s">
        <v>413</v>
      </c>
    </row>
    <row r="261" s="1" customFormat="1" ht="6.96" customHeight="1">
      <c r="B261" s="66"/>
      <c r="C261" s="67"/>
      <c r="D261" s="67"/>
      <c r="E261" s="67"/>
      <c r="F261" s="67"/>
      <c r="G261" s="67"/>
      <c r="H261" s="67"/>
      <c r="I261" s="159"/>
      <c r="J261" s="67"/>
      <c r="K261" s="67"/>
      <c r="L261" s="71"/>
    </row>
  </sheetData>
  <sheetProtection sheet="1" autoFilter="0" formatColumns="0" formatRows="0" objects="1" scenarios="1" spinCount="100000" saltValue="Klse8A4L3W4bbVKZkrJ6rZYeRhXkGn/jtjIvNssxOglklRI5OZMqwVvwQKGN4vDCjIFIbSqQK0GxbB7ze0ANhA==" hashValue="OhrRRXT8vRpBtAwMLJQeZVWEHcOOQbHcDfhHhdLgY4ng1kTk2UVA60HL+93pPZlKoEJXR4E0Rc6qdMsFunR3Aw==" algorithmName="SHA-512" password="CC35"/>
  <autoFilter ref="C81:K260"/>
  <mergeCells count="7">
    <mergeCell ref="E7:H7"/>
    <mergeCell ref="E22:H22"/>
    <mergeCell ref="E43:H43"/>
    <mergeCell ref="J47:J48"/>
    <mergeCell ref="E74:H74"/>
    <mergeCell ref="G1:H1"/>
    <mergeCell ref="L2:V2"/>
  </mergeCells>
  <hyperlinks>
    <hyperlink ref="F1:G1" location="C2" display="1) Krycí list soupisu"/>
    <hyperlink ref="G1:H1" location="C50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3" customWidth="1"/>
    <col min="2" max="2" width="1.664063" style="273" customWidth="1"/>
    <col min="3" max="4" width="5" style="273" customWidth="1"/>
    <col min="5" max="5" width="11.67" style="273" customWidth="1"/>
    <col min="6" max="6" width="9.17" style="273" customWidth="1"/>
    <col min="7" max="7" width="5" style="273" customWidth="1"/>
    <col min="8" max="8" width="77.83" style="273" customWidth="1"/>
    <col min="9" max="10" width="20" style="273" customWidth="1"/>
    <col min="11" max="11" width="1.664063" style="273" customWidth="1"/>
  </cols>
  <sheetData>
    <row r="1" ht="37.5" customHeight="1"/>
    <row r="2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4" customFormat="1" ht="45" customHeight="1">
      <c r="B3" s="277"/>
      <c r="C3" s="278" t="s">
        <v>414</v>
      </c>
      <c r="D3" s="278"/>
      <c r="E3" s="278"/>
      <c r="F3" s="278"/>
      <c r="G3" s="278"/>
      <c r="H3" s="278"/>
      <c r="I3" s="278"/>
      <c r="J3" s="278"/>
      <c r="K3" s="279"/>
    </row>
    <row r="4" ht="25.5" customHeight="1">
      <c r="B4" s="280"/>
      <c r="C4" s="281" t="s">
        <v>415</v>
      </c>
      <c r="D4" s="281"/>
      <c r="E4" s="281"/>
      <c r="F4" s="281"/>
      <c r="G4" s="281"/>
      <c r="H4" s="281"/>
      <c r="I4" s="281"/>
      <c r="J4" s="281"/>
      <c r="K4" s="282"/>
    </row>
    <row r="5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ht="15" customHeight="1">
      <c r="B6" s="280"/>
      <c r="C6" s="284" t="s">
        <v>416</v>
      </c>
      <c r="D6" s="284"/>
      <c r="E6" s="284"/>
      <c r="F6" s="284"/>
      <c r="G6" s="284"/>
      <c r="H6" s="284"/>
      <c r="I6" s="284"/>
      <c r="J6" s="284"/>
      <c r="K6" s="282"/>
    </row>
    <row r="7" ht="15" customHeight="1">
      <c r="B7" s="285"/>
      <c r="C7" s="284" t="s">
        <v>417</v>
      </c>
      <c r="D7" s="284"/>
      <c r="E7" s="284"/>
      <c r="F7" s="284"/>
      <c r="G7" s="284"/>
      <c r="H7" s="284"/>
      <c r="I7" s="284"/>
      <c r="J7" s="284"/>
      <c r="K7" s="282"/>
    </row>
    <row r="8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ht="15" customHeight="1">
      <c r="B9" s="285"/>
      <c r="C9" s="284" t="s">
        <v>418</v>
      </c>
      <c r="D9" s="284"/>
      <c r="E9" s="284"/>
      <c r="F9" s="284"/>
      <c r="G9" s="284"/>
      <c r="H9" s="284"/>
      <c r="I9" s="284"/>
      <c r="J9" s="284"/>
      <c r="K9" s="282"/>
    </row>
    <row r="10" ht="15" customHeight="1">
      <c r="B10" s="285"/>
      <c r="C10" s="284"/>
      <c r="D10" s="284" t="s">
        <v>419</v>
      </c>
      <c r="E10" s="284"/>
      <c r="F10" s="284"/>
      <c r="G10" s="284"/>
      <c r="H10" s="284"/>
      <c r="I10" s="284"/>
      <c r="J10" s="284"/>
      <c r="K10" s="282"/>
    </row>
    <row r="11" ht="15" customHeight="1">
      <c r="B11" s="285"/>
      <c r="C11" s="286"/>
      <c r="D11" s="284" t="s">
        <v>420</v>
      </c>
      <c r="E11" s="284"/>
      <c r="F11" s="284"/>
      <c r="G11" s="284"/>
      <c r="H11" s="284"/>
      <c r="I11" s="284"/>
      <c r="J11" s="284"/>
      <c r="K11" s="282"/>
    </row>
    <row r="12" ht="12.75" customHeight="1">
      <c r="B12" s="285"/>
      <c r="C12" s="286"/>
      <c r="D12" s="286"/>
      <c r="E12" s="286"/>
      <c r="F12" s="286"/>
      <c r="G12" s="286"/>
      <c r="H12" s="286"/>
      <c r="I12" s="286"/>
      <c r="J12" s="286"/>
      <c r="K12" s="282"/>
    </row>
    <row r="13" ht="15" customHeight="1">
      <c r="B13" s="285"/>
      <c r="C13" s="286"/>
      <c r="D13" s="284" t="s">
        <v>421</v>
      </c>
      <c r="E13" s="284"/>
      <c r="F13" s="284"/>
      <c r="G13" s="284"/>
      <c r="H13" s="284"/>
      <c r="I13" s="284"/>
      <c r="J13" s="284"/>
      <c r="K13" s="282"/>
    </row>
    <row r="14" ht="15" customHeight="1">
      <c r="B14" s="285"/>
      <c r="C14" s="286"/>
      <c r="D14" s="284" t="s">
        <v>422</v>
      </c>
      <c r="E14" s="284"/>
      <c r="F14" s="284"/>
      <c r="G14" s="284"/>
      <c r="H14" s="284"/>
      <c r="I14" s="284"/>
      <c r="J14" s="284"/>
      <c r="K14" s="282"/>
    </row>
    <row r="15" ht="15" customHeight="1">
      <c r="B15" s="285"/>
      <c r="C15" s="286"/>
      <c r="D15" s="284" t="s">
        <v>423</v>
      </c>
      <c r="E15" s="284"/>
      <c r="F15" s="284"/>
      <c r="G15" s="284"/>
      <c r="H15" s="284"/>
      <c r="I15" s="284"/>
      <c r="J15" s="284"/>
      <c r="K15" s="282"/>
    </row>
    <row r="16" ht="15" customHeight="1">
      <c r="B16" s="285"/>
      <c r="C16" s="286"/>
      <c r="D16" s="286"/>
      <c r="E16" s="287" t="s">
        <v>76</v>
      </c>
      <c r="F16" s="284" t="s">
        <v>424</v>
      </c>
      <c r="G16" s="284"/>
      <c r="H16" s="284"/>
      <c r="I16" s="284"/>
      <c r="J16" s="284"/>
      <c r="K16" s="282"/>
    </row>
    <row r="17" ht="15" customHeight="1">
      <c r="B17" s="285"/>
      <c r="C17" s="286"/>
      <c r="D17" s="286"/>
      <c r="E17" s="287" t="s">
        <v>425</v>
      </c>
      <c r="F17" s="284" t="s">
        <v>426</v>
      </c>
      <c r="G17" s="284"/>
      <c r="H17" s="284"/>
      <c r="I17" s="284"/>
      <c r="J17" s="284"/>
      <c r="K17" s="282"/>
    </row>
    <row r="18" ht="15" customHeight="1">
      <c r="B18" s="285"/>
      <c r="C18" s="286"/>
      <c r="D18" s="286"/>
      <c r="E18" s="287" t="s">
        <v>427</v>
      </c>
      <c r="F18" s="284" t="s">
        <v>428</v>
      </c>
      <c r="G18" s="284"/>
      <c r="H18" s="284"/>
      <c r="I18" s="284"/>
      <c r="J18" s="284"/>
      <c r="K18" s="282"/>
    </row>
    <row r="19" ht="15" customHeight="1">
      <c r="B19" s="285"/>
      <c r="C19" s="286"/>
      <c r="D19" s="286"/>
      <c r="E19" s="287" t="s">
        <v>429</v>
      </c>
      <c r="F19" s="284" t="s">
        <v>430</v>
      </c>
      <c r="G19" s="284"/>
      <c r="H19" s="284"/>
      <c r="I19" s="284"/>
      <c r="J19" s="284"/>
      <c r="K19" s="282"/>
    </row>
    <row r="20" ht="15" customHeight="1">
      <c r="B20" s="285"/>
      <c r="C20" s="286"/>
      <c r="D20" s="286"/>
      <c r="E20" s="287" t="s">
        <v>431</v>
      </c>
      <c r="F20" s="284" t="s">
        <v>432</v>
      </c>
      <c r="G20" s="284"/>
      <c r="H20" s="284"/>
      <c r="I20" s="284"/>
      <c r="J20" s="284"/>
      <c r="K20" s="282"/>
    </row>
    <row r="21" ht="15" customHeight="1">
      <c r="B21" s="285"/>
      <c r="C21" s="286"/>
      <c r="D21" s="286"/>
      <c r="E21" s="287" t="s">
        <v>433</v>
      </c>
      <c r="F21" s="284" t="s">
        <v>434</v>
      </c>
      <c r="G21" s="284"/>
      <c r="H21" s="284"/>
      <c r="I21" s="284"/>
      <c r="J21" s="284"/>
      <c r="K21" s="282"/>
    </row>
    <row r="22" ht="12.75" customHeight="1">
      <c r="B22" s="285"/>
      <c r="C22" s="286"/>
      <c r="D22" s="286"/>
      <c r="E22" s="286"/>
      <c r="F22" s="286"/>
      <c r="G22" s="286"/>
      <c r="H22" s="286"/>
      <c r="I22" s="286"/>
      <c r="J22" s="286"/>
      <c r="K22" s="282"/>
    </row>
    <row r="23" ht="15" customHeight="1">
      <c r="B23" s="285"/>
      <c r="C23" s="284" t="s">
        <v>435</v>
      </c>
      <c r="D23" s="284"/>
      <c r="E23" s="284"/>
      <c r="F23" s="284"/>
      <c r="G23" s="284"/>
      <c r="H23" s="284"/>
      <c r="I23" s="284"/>
      <c r="J23" s="284"/>
      <c r="K23" s="282"/>
    </row>
    <row r="24" ht="15" customHeight="1">
      <c r="B24" s="285"/>
      <c r="C24" s="284" t="s">
        <v>436</v>
      </c>
      <c r="D24" s="284"/>
      <c r="E24" s="284"/>
      <c r="F24" s="284"/>
      <c r="G24" s="284"/>
      <c r="H24" s="284"/>
      <c r="I24" s="284"/>
      <c r="J24" s="284"/>
      <c r="K24" s="282"/>
    </row>
    <row r="25" ht="15" customHeight="1">
      <c r="B25" s="285"/>
      <c r="C25" s="284"/>
      <c r="D25" s="284" t="s">
        <v>437</v>
      </c>
      <c r="E25" s="284"/>
      <c r="F25" s="284"/>
      <c r="G25" s="284"/>
      <c r="H25" s="284"/>
      <c r="I25" s="284"/>
      <c r="J25" s="284"/>
      <c r="K25" s="282"/>
    </row>
    <row r="26" ht="15" customHeight="1">
      <c r="B26" s="285"/>
      <c r="C26" s="286"/>
      <c r="D26" s="284" t="s">
        <v>438</v>
      </c>
      <c r="E26" s="284"/>
      <c r="F26" s="284"/>
      <c r="G26" s="284"/>
      <c r="H26" s="284"/>
      <c r="I26" s="284"/>
      <c r="J26" s="284"/>
      <c r="K26" s="282"/>
    </row>
    <row r="27" ht="12.75" customHeight="1">
      <c r="B27" s="285"/>
      <c r="C27" s="286"/>
      <c r="D27" s="286"/>
      <c r="E27" s="286"/>
      <c r="F27" s="286"/>
      <c r="G27" s="286"/>
      <c r="H27" s="286"/>
      <c r="I27" s="286"/>
      <c r="J27" s="286"/>
      <c r="K27" s="282"/>
    </row>
    <row r="28" ht="15" customHeight="1">
      <c r="B28" s="285"/>
      <c r="C28" s="286"/>
      <c r="D28" s="284" t="s">
        <v>439</v>
      </c>
      <c r="E28" s="284"/>
      <c r="F28" s="284"/>
      <c r="G28" s="284"/>
      <c r="H28" s="284"/>
      <c r="I28" s="284"/>
      <c r="J28" s="284"/>
      <c r="K28" s="282"/>
    </row>
    <row r="29" ht="15" customHeight="1">
      <c r="B29" s="285"/>
      <c r="C29" s="286"/>
      <c r="D29" s="284" t="s">
        <v>440</v>
      </c>
      <c r="E29" s="284"/>
      <c r="F29" s="284"/>
      <c r="G29" s="284"/>
      <c r="H29" s="284"/>
      <c r="I29" s="284"/>
      <c r="J29" s="284"/>
      <c r="K29" s="282"/>
    </row>
    <row r="30" ht="12.75" customHeight="1">
      <c r="B30" s="285"/>
      <c r="C30" s="286"/>
      <c r="D30" s="286"/>
      <c r="E30" s="286"/>
      <c r="F30" s="286"/>
      <c r="G30" s="286"/>
      <c r="H30" s="286"/>
      <c r="I30" s="286"/>
      <c r="J30" s="286"/>
      <c r="K30" s="282"/>
    </row>
    <row r="31" ht="15" customHeight="1">
      <c r="B31" s="285"/>
      <c r="C31" s="286"/>
      <c r="D31" s="284" t="s">
        <v>441</v>
      </c>
      <c r="E31" s="284"/>
      <c r="F31" s="284"/>
      <c r="G31" s="284"/>
      <c r="H31" s="284"/>
      <c r="I31" s="284"/>
      <c r="J31" s="284"/>
      <c r="K31" s="282"/>
    </row>
    <row r="32" ht="15" customHeight="1">
      <c r="B32" s="285"/>
      <c r="C32" s="286"/>
      <c r="D32" s="284" t="s">
        <v>442</v>
      </c>
      <c r="E32" s="284"/>
      <c r="F32" s="284"/>
      <c r="G32" s="284"/>
      <c r="H32" s="284"/>
      <c r="I32" s="284"/>
      <c r="J32" s="284"/>
      <c r="K32" s="282"/>
    </row>
    <row r="33" ht="15" customHeight="1">
      <c r="B33" s="285"/>
      <c r="C33" s="286"/>
      <c r="D33" s="284" t="s">
        <v>443</v>
      </c>
      <c r="E33" s="284"/>
      <c r="F33" s="284"/>
      <c r="G33" s="284"/>
      <c r="H33" s="284"/>
      <c r="I33" s="284"/>
      <c r="J33" s="284"/>
      <c r="K33" s="282"/>
    </row>
    <row r="34" ht="15" customHeight="1">
      <c r="B34" s="285"/>
      <c r="C34" s="286"/>
      <c r="D34" s="284"/>
      <c r="E34" s="288" t="s">
        <v>104</v>
      </c>
      <c r="F34" s="284"/>
      <c r="G34" s="284" t="s">
        <v>444</v>
      </c>
      <c r="H34" s="284"/>
      <c r="I34" s="284"/>
      <c r="J34" s="284"/>
      <c r="K34" s="282"/>
    </row>
    <row r="35" ht="30.75" customHeight="1">
      <c r="B35" s="285"/>
      <c r="C35" s="286"/>
      <c r="D35" s="284"/>
      <c r="E35" s="288" t="s">
        <v>445</v>
      </c>
      <c r="F35" s="284"/>
      <c r="G35" s="284" t="s">
        <v>446</v>
      </c>
      <c r="H35" s="284"/>
      <c r="I35" s="284"/>
      <c r="J35" s="284"/>
      <c r="K35" s="282"/>
    </row>
    <row r="36" ht="15" customHeight="1">
      <c r="B36" s="285"/>
      <c r="C36" s="286"/>
      <c r="D36" s="284"/>
      <c r="E36" s="288" t="s">
        <v>53</v>
      </c>
      <c r="F36" s="284"/>
      <c r="G36" s="284" t="s">
        <v>447</v>
      </c>
      <c r="H36" s="284"/>
      <c r="I36" s="284"/>
      <c r="J36" s="284"/>
      <c r="K36" s="282"/>
    </row>
    <row r="37" ht="15" customHeight="1">
      <c r="B37" s="285"/>
      <c r="C37" s="286"/>
      <c r="D37" s="284"/>
      <c r="E37" s="288" t="s">
        <v>105</v>
      </c>
      <c r="F37" s="284"/>
      <c r="G37" s="284" t="s">
        <v>448</v>
      </c>
      <c r="H37" s="284"/>
      <c r="I37" s="284"/>
      <c r="J37" s="284"/>
      <c r="K37" s="282"/>
    </row>
    <row r="38" ht="15" customHeight="1">
      <c r="B38" s="285"/>
      <c r="C38" s="286"/>
      <c r="D38" s="284"/>
      <c r="E38" s="288" t="s">
        <v>106</v>
      </c>
      <c r="F38" s="284"/>
      <c r="G38" s="284" t="s">
        <v>449</v>
      </c>
      <c r="H38" s="284"/>
      <c r="I38" s="284"/>
      <c r="J38" s="284"/>
      <c r="K38" s="282"/>
    </row>
    <row r="39" ht="15" customHeight="1">
      <c r="B39" s="285"/>
      <c r="C39" s="286"/>
      <c r="D39" s="284"/>
      <c r="E39" s="288" t="s">
        <v>107</v>
      </c>
      <c r="F39" s="284"/>
      <c r="G39" s="284" t="s">
        <v>450</v>
      </c>
      <c r="H39" s="284"/>
      <c r="I39" s="284"/>
      <c r="J39" s="284"/>
      <c r="K39" s="282"/>
    </row>
    <row r="40" ht="15" customHeight="1">
      <c r="B40" s="285"/>
      <c r="C40" s="286"/>
      <c r="D40" s="284"/>
      <c r="E40" s="288" t="s">
        <v>451</v>
      </c>
      <c r="F40" s="284"/>
      <c r="G40" s="284" t="s">
        <v>452</v>
      </c>
      <c r="H40" s="284"/>
      <c r="I40" s="284"/>
      <c r="J40" s="284"/>
      <c r="K40" s="282"/>
    </row>
    <row r="41" ht="15" customHeight="1">
      <c r="B41" s="285"/>
      <c r="C41" s="286"/>
      <c r="D41" s="284"/>
      <c r="E41" s="288"/>
      <c r="F41" s="284"/>
      <c r="G41" s="284" t="s">
        <v>453</v>
      </c>
      <c r="H41" s="284"/>
      <c r="I41" s="284"/>
      <c r="J41" s="284"/>
      <c r="K41" s="282"/>
    </row>
    <row r="42" ht="15" customHeight="1">
      <c r="B42" s="285"/>
      <c r="C42" s="286"/>
      <c r="D42" s="284"/>
      <c r="E42" s="288" t="s">
        <v>454</v>
      </c>
      <c r="F42" s="284"/>
      <c r="G42" s="284" t="s">
        <v>455</v>
      </c>
      <c r="H42" s="284"/>
      <c r="I42" s="284"/>
      <c r="J42" s="284"/>
      <c r="K42" s="282"/>
    </row>
    <row r="43" ht="15" customHeight="1">
      <c r="B43" s="285"/>
      <c r="C43" s="286"/>
      <c r="D43" s="284"/>
      <c r="E43" s="288" t="s">
        <v>109</v>
      </c>
      <c r="F43" s="284"/>
      <c r="G43" s="284" t="s">
        <v>456</v>
      </c>
      <c r="H43" s="284"/>
      <c r="I43" s="284"/>
      <c r="J43" s="284"/>
      <c r="K43" s="282"/>
    </row>
    <row r="44" ht="12.75" customHeight="1">
      <c r="B44" s="285"/>
      <c r="C44" s="286"/>
      <c r="D44" s="284"/>
      <c r="E44" s="284"/>
      <c r="F44" s="284"/>
      <c r="G44" s="284"/>
      <c r="H44" s="284"/>
      <c r="I44" s="284"/>
      <c r="J44" s="284"/>
      <c r="K44" s="282"/>
    </row>
    <row r="45" ht="15" customHeight="1">
      <c r="B45" s="285"/>
      <c r="C45" s="286"/>
      <c r="D45" s="284" t="s">
        <v>457</v>
      </c>
      <c r="E45" s="284"/>
      <c r="F45" s="284"/>
      <c r="G45" s="284"/>
      <c r="H45" s="284"/>
      <c r="I45" s="284"/>
      <c r="J45" s="284"/>
      <c r="K45" s="282"/>
    </row>
    <row r="46" ht="15" customHeight="1">
      <c r="B46" s="285"/>
      <c r="C46" s="286"/>
      <c r="D46" s="286"/>
      <c r="E46" s="284" t="s">
        <v>458</v>
      </c>
      <c r="F46" s="284"/>
      <c r="G46" s="284"/>
      <c r="H46" s="284"/>
      <c r="I46" s="284"/>
      <c r="J46" s="284"/>
      <c r="K46" s="282"/>
    </row>
    <row r="47" ht="15" customHeight="1">
      <c r="B47" s="285"/>
      <c r="C47" s="286"/>
      <c r="D47" s="286"/>
      <c r="E47" s="284" t="s">
        <v>459</v>
      </c>
      <c r="F47" s="284"/>
      <c r="G47" s="284"/>
      <c r="H47" s="284"/>
      <c r="I47" s="284"/>
      <c r="J47" s="284"/>
      <c r="K47" s="282"/>
    </row>
    <row r="48" ht="15" customHeight="1">
      <c r="B48" s="285"/>
      <c r="C48" s="286"/>
      <c r="D48" s="286"/>
      <c r="E48" s="284" t="s">
        <v>460</v>
      </c>
      <c r="F48" s="284"/>
      <c r="G48" s="284"/>
      <c r="H48" s="284"/>
      <c r="I48" s="284"/>
      <c r="J48" s="284"/>
      <c r="K48" s="282"/>
    </row>
    <row r="49" ht="15" customHeight="1">
      <c r="B49" s="285"/>
      <c r="C49" s="286"/>
      <c r="D49" s="284" t="s">
        <v>461</v>
      </c>
      <c r="E49" s="284"/>
      <c r="F49" s="284"/>
      <c r="G49" s="284"/>
      <c r="H49" s="284"/>
      <c r="I49" s="284"/>
      <c r="J49" s="284"/>
      <c r="K49" s="282"/>
    </row>
    <row r="50" ht="25.5" customHeight="1">
      <c r="B50" s="280"/>
      <c r="C50" s="281" t="s">
        <v>462</v>
      </c>
      <c r="D50" s="281"/>
      <c r="E50" s="281"/>
      <c r="F50" s="281"/>
      <c r="G50" s="281"/>
      <c r="H50" s="281"/>
      <c r="I50" s="281"/>
      <c r="J50" s="281"/>
      <c r="K50" s="282"/>
    </row>
    <row r="51" ht="5.25" customHeight="1">
      <c r="B51" s="280"/>
      <c r="C51" s="283"/>
      <c r="D51" s="283"/>
      <c r="E51" s="283"/>
      <c r="F51" s="283"/>
      <c r="G51" s="283"/>
      <c r="H51" s="283"/>
      <c r="I51" s="283"/>
      <c r="J51" s="283"/>
      <c r="K51" s="282"/>
    </row>
    <row r="52" ht="15" customHeight="1">
      <c r="B52" s="280"/>
      <c r="C52" s="284" t="s">
        <v>463</v>
      </c>
      <c r="D52" s="284"/>
      <c r="E52" s="284"/>
      <c r="F52" s="284"/>
      <c r="G52" s="284"/>
      <c r="H52" s="284"/>
      <c r="I52" s="284"/>
      <c r="J52" s="284"/>
      <c r="K52" s="282"/>
    </row>
    <row r="53" ht="15" customHeight="1">
      <c r="B53" s="280"/>
      <c r="C53" s="284" t="s">
        <v>464</v>
      </c>
      <c r="D53" s="284"/>
      <c r="E53" s="284"/>
      <c r="F53" s="284"/>
      <c r="G53" s="284"/>
      <c r="H53" s="284"/>
      <c r="I53" s="284"/>
      <c r="J53" s="284"/>
      <c r="K53" s="282"/>
    </row>
    <row r="54" ht="12.75" customHeight="1">
      <c r="B54" s="280"/>
      <c r="C54" s="284"/>
      <c r="D54" s="284"/>
      <c r="E54" s="284"/>
      <c r="F54" s="284"/>
      <c r="G54" s="284"/>
      <c r="H54" s="284"/>
      <c r="I54" s="284"/>
      <c r="J54" s="284"/>
      <c r="K54" s="282"/>
    </row>
    <row r="55" ht="15" customHeight="1">
      <c r="B55" s="280"/>
      <c r="C55" s="284" t="s">
        <v>465</v>
      </c>
      <c r="D55" s="284"/>
      <c r="E55" s="284"/>
      <c r="F55" s="284"/>
      <c r="G55" s="284"/>
      <c r="H55" s="284"/>
      <c r="I55" s="284"/>
      <c r="J55" s="284"/>
      <c r="K55" s="282"/>
    </row>
    <row r="56" ht="15" customHeight="1">
      <c r="B56" s="280"/>
      <c r="C56" s="286"/>
      <c r="D56" s="284" t="s">
        <v>466</v>
      </c>
      <c r="E56" s="284"/>
      <c r="F56" s="284"/>
      <c r="G56" s="284"/>
      <c r="H56" s="284"/>
      <c r="I56" s="284"/>
      <c r="J56" s="284"/>
      <c r="K56" s="282"/>
    </row>
    <row r="57" ht="15" customHeight="1">
      <c r="B57" s="280"/>
      <c r="C57" s="286"/>
      <c r="D57" s="284" t="s">
        <v>467</v>
      </c>
      <c r="E57" s="284"/>
      <c r="F57" s="284"/>
      <c r="G57" s="284"/>
      <c r="H57" s="284"/>
      <c r="I57" s="284"/>
      <c r="J57" s="284"/>
      <c r="K57" s="282"/>
    </row>
    <row r="58" ht="15" customHeight="1">
      <c r="B58" s="280"/>
      <c r="C58" s="286"/>
      <c r="D58" s="284" t="s">
        <v>468</v>
      </c>
      <c r="E58" s="284"/>
      <c r="F58" s="284"/>
      <c r="G58" s="284"/>
      <c r="H58" s="284"/>
      <c r="I58" s="284"/>
      <c r="J58" s="284"/>
      <c r="K58" s="282"/>
    </row>
    <row r="59" ht="15" customHeight="1">
      <c r="B59" s="280"/>
      <c r="C59" s="286"/>
      <c r="D59" s="284" t="s">
        <v>469</v>
      </c>
      <c r="E59" s="284"/>
      <c r="F59" s="284"/>
      <c r="G59" s="284"/>
      <c r="H59" s="284"/>
      <c r="I59" s="284"/>
      <c r="J59" s="284"/>
      <c r="K59" s="282"/>
    </row>
    <row r="60" ht="15" customHeight="1">
      <c r="B60" s="280"/>
      <c r="C60" s="286"/>
      <c r="D60" s="289" t="s">
        <v>470</v>
      </c>
      <c r="E60" s="289"/>
      <c r="F60" s="289"/>
      <c r="G60" s="289"/>
      <c r="H60" s="289"/>
      <c r="I60" s="289"/>
      <c r="J60" s="289"/>
      <c r="K60" s="282"/>
    </row>
    <row r="61" ht="15" customHeight="1">
      <c r="B61" s="280"/>
      <c r="C61" s="286"/>
      <c r="D61" s="284" t="s">
        <v>471</v>
      </c>
      <c r="E61" s="284"/>
      <c r="F61" s="284"/>
      <c r="G61" s="284"/>
      <c r="H61" s="284"/>
      <c r="I61" s="284"/>
      <c r="J61" s="284"/>
      <c r="K61" s="282"/>
    </row>
    <row r="62" ht="12.75" customHeight="1">
      <c r="B62" s="280"/>
      <c r="C62" s="286"/>
      <c r="D62" s="286"/>
      <c r="E62" s="290"/>
      <c r="F62" s="286"/>
      <c r="G62" s="286"/>
      <c r="H62" s="286"/>
      <c r="I62" s="286"/>
      <c r="J62" s="286"/>
      <c r="K62" s="282"/>
    </row>
    <row r="63" ht="15" customHeight="1">
      <c r="B63" s="280"/>
      <c r="C63" s="286"/>
      <c r="D63" s="284" t="s">
        <v>472</v>
      </c>
      <c r="E63" s="284"/>
      <c r="F63" s="284"/>
      <c r="G63" s="284"/>
      <c r="H63" s="284"/>
      <c r="I63" s="284"/>
      <c r="J63" s="284"/>
      <c r="K63" s="282"/>
    </row>
    <row r="64" ht="15" customHeight="1">
      <c r="B64" s="280"/>
      <c r="C64" s="286"/>
      <c r="D64" s="289" t="s">
        <v>473</v>
      </c>
      <c r="E64" s="289"/>
      <c r="F64" s="289"/>
      <c r="G64" s="289"/>
      <c r="H64" s="289"/>
      <c r="I64" s="289"/>
      <c r="J64" s="289"/>
      <c r="K64" s="282"/>
    </row>
    <row r="65" ht="15" customHeight="1">
      <c r="B65" s="280"/>
      <c r="C65" s="286"/>
      <c r="D65" s="284" t="s">
        <v>474</v>
      </c>
      <c r="E65" s="284"/>
      <c r="F65" s="284"/>
      <c r="G65" s="284"/>
      <c r="H65" s="284"/>
      <c r="I65" s="284"/>
      <c r="J65" s="284"/>
      <c r="K65" s="282"/>
    </row>
    <row r="66" ht="15" customHeight="1">
      <c r="B66" s="280"/>
      <c r="C66" s="286"/>
      <c r="D66" s="284" t="s">
        <v>475</v>
      </c>
      <c r="E66" s="284"/>
      <c r="F66" s="284"/>
      <c r="G66" s="284"/>
      <c r="H66" s="284"/>
      <c r="I66" s="284"/>
      <c r="J66" s="284"/>
      <c r="K66" s="282"/>
    </row>
    <row r="67" ht="15" customHeight="1">
      <c r="B67" s="280"/>
      <c r="C67" s="286"/>
      <c r="D67" s="284" t="s">
        <v>476</v>
      </c>
      <c r="E67" s="284"/>
      <c r="F67" s="284"/>
      <c r="G67" s="284"/>
      <c r="H67" s="284"/>
      <c r="I67" s="284"/>
      <c r="J67" s="284"/>
      <c r="K67" s="282"/>
    </row>
    <row r="68" ht="15" customHeight="1">
      <c r="B68" s="280"/>
      <c r="C68" s="286"/>
      <c r="D68" s="284" t="s">
        <v>477</v>
      </c>
      <c r="E68" s="284"/>
      <c r="F68" s="284"/>
      <c r="G68" s="284"/>
      <c r="H68" s="284"/>
      <c r="I68" s="284"/>
      <c r="J68" s="284"/>
      <c r="K68" s="282"/>
    </row>
    <row r="69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ht="45" customHeight="1">
      <c r="B73" s="299"/>
      <c r="C73" s="300" t="s">
        <v>83</v>
      </c>
      <c r="D73" s="300"/>
      <c r="E73" s="300"/>
      <c r="F73" s="300"/>
      <c r="G73" s="300"/>
      <c r="H73" s="300"/>
      <c r="I73" s="300"/>
      <c r="J73" s="300"/>
      <c r="K73" s="301"/>
    </row>
    <row r="74" ht="17.25" customHeight="1">
      <c r="B74" s="299"/>
      <c r="C74" s="302" t="s">
        <v>478</v>
      </c>
      <c r="D74" s="302"/>
      <c r="E74" s="302"/>
      <c r="F74" s="302" t="s">
        <v>479</v>
      </c>
      <c r="G74" s="303"/>
      <c r="H74" s="302" t="s">
        <v>105</v>
      </c>
      <c r="I74" s="302" t="s">
        <v>57</v>
      </c>
      <c r="J74" s="302" t="s">
        <v>480</v>
      </c>
      <c r="K74" s="301"/>
    </row>
    <row r="75" ht="17.25" customHeight="1">
      <c r="B75" s="299"/>
      <c r="C75" s="304" t="s">
        <v>481</v>
      </c>
      <c r="D75" s="304"/>
      <c r="E75" s="304"/>
      <c r="F75" s="305" t="s">
        <v>482</v>
      </c>
      <c r="G75" s="306"/>
      <c r="H75" s="304"/>
      <c r="I75" s="304"/>
      <c r="J75" s="304" t="s">
        <v>483</v>
      </c>
      <c r="K75" s="301"/>
    </row>
    <row r="76" ht="5.25" customHeight="1">
      <c r="B76" s="299"/>
      <c r="C76" s="307"/>
      <c r="D76" s="307"/>
      <c r="E76" s="307"/>
      <c r="F76" s="307"/>
      <c r="G76" s="308"/>
      <c r="H76" s="307"/>
      <c r="I76" s="307"/>
      <c r="J76" s="307"/>
      <c r="K76" s="301"/>
    </row>
    <row r="77" ht="15" customHeight="1">
      <c r="B77" s="299"/>
      <c r="C77" s="288" t="s">
        <v>53</v>
      </c>
      <c r="D77" s="307"/>
      <c r="E77" s="307"/>
      <c r="F77" s="309" t="s">
        <v>484</v>
      </c>
      <c r="G77" s="308"/>
      <c r="H77" s="288" t="s">
        <v>485</v>
      </c>
      <c r="I77" s="288" t="s">
        <v>486</v>
      </c>
      <c r="J77" s="288">
        <v>20</v>
      </c>
      <c r="K77" s="301"/>
    </row>
    <row r="78" ht="15" customHeight="1">
      <c r="B78" s="299"/>
      <c r="C78" s="288" t="s">
        <v>487</v>
      </c>
      <c r="D78" s="288"/>
      <c r="E78" s="288"/>
      <c r="F78" s="309" t="s">
        <v>484</v>
      </c>
      <c r="G78" s="308"/>
      <c r="H78" s="288" t="s">
        <v>488</v>
      </c>
      <c r="I78" s="288" t="s">
        <v>486</v>
      </c>
      <c r="J78" s="288">
        <v>120</v>
      </c>
      <c r="K78" s="301"/>
    </row>
    <row r="79" ht="15" customHeight="1">
      <c r="B79" s="310"/>
      <c r="C79" s="288" t="s">
        <v>489</v>
      </c>
      <c r="D79" s="288"/>
      <c r="E79" s="288"/>
      <c r="F79" s="309" t="s">
        <v>490</v>
      </c>
      <c r="G79" s="308"/>
      <c r="H79" s="288" t="s">
        <v>491</v>
      </c>
      <c r="I79" s="288" t="s">
        <v>486</v>
      </c>
      <c r="J79" s="288">
        <v>50</v>
      </c>
      <c r="K79" s="301"/>
    </row>
    <row r="80" ht="15" customHeight="1">
      <c r="B80" s="310"/>
      <c r="C80" s="288" t="s">
        <v>492</v>
      </c>
      <c r="D80" s="288"/>
      <c r="E80" s="288"/>
      <c r="F80" s="309" t="s">
        <v>484</v>
      </c>
      <c r="G80" s="308"/>
      <c r="H80" s="288" t="s">
        <v>493</v>
      </c>
      <c r="I80" s="288" t="s">
        <v>494</v>
      </c>
      <c r="J80" s="288"/>
      <c r="K80" s="301"/>
    </row>
    <row r="81" ht="15" customHeight="1">
      <c r="B81" s="310"/>
      <c r="C81" s="311" t="s">
        <v>495</v>
      </c>
      <c r="D81" s="311"/>
      <c r="E81" s="311"/>
      <c r="F81" s="312" t="s">
        <v>490</v>
      </c>
      <c r="G81" s="311"/>
      <c r="H81" s="311" t="s">
        <v>496</v>
      </c>
      <c r="I81" s="311" t="s">
        <v>486</v>
      </c>
      <c r="J81" s="311">
        <v>15</v>
      </c>
      <c r="K81" s="301"/>
    </row>
    <row r="82" ht="15" customHeight="1">
      <c r="B82" s="310"/>
      <c r="C82" s="311" t="s">
        <v>497</v>
      </c>
      <c r="D82" s="311"/>
      <c r="E82" s="311"/>
      <c r="F82" s="312" t="s">
        <v>490</v>
      </c>
      <c r="G82" s="311"/>
      <c r="H82" s="311" t="s">
        <v>498</v>
      </c>
      <c r="I82" s="311" t="s">
        <v>486</v>
      </c>
      <c r="J82" s="311">
        <v>15</v>
      </c>
      <c r="K82" s="301"/>
    </row>
    <row r="83" ht="15" customHeight="1">
      <c r="B83" s="310"/>
      <c r="C83" s="311" t="s">
        <v>499</v>
      </c>
      <c r="D83" s="311"/>
      <c r="E83" s="311"/>
      <c r="F83" s="312" t="s">
        <v>490</v>
      </c>
      <c r="G83" s="311"/>
      <c r="H83" s="311" t="s">
        <v>500</v>
      </c>
      <c r="I83" s="311" t="s">
        <v>486</v>
      </c>
      <c r="J83" s="311">
        <v>20</v>
      </c>
      <c r="K83" s="301"/>
    </row>
    <row r="84" ht="15" customHeight="1">
      <c r="B84" s="310"/>
      <c r="C84" s="311" t="s">
        <v>501</v>
      </c>
      <c r="D84" s="311"/>
      <c r="E84" s="311"/>
      <c r="F84" s="312" t="s">
        <v>490</v>
      </c>
      <c r="G84" s="311"/>
      <c r="H84" s="311" t="s">
        <v>502</v>
      </c>
      <c r="I84" s="311" t="s">
        <v>486</v>
      </c>
      <c r="J84" s="311">
        <v>20</v>
      </c>
      <c r="K84" s="301"/>
    </row>
    <row r="85" ht="15" customHeight="1">
      <c r="B85" s="310"/>
      <c r="C85" s="288" t="s">
        <v>503</v>
      </c>
      <c r="D85" s="288"/>
      <c r="E85" s="288"/>
      <c r="F85" s="309" t="s">
        <v>490</v>
      </c>
      <c r="G85" s="308"/>
      <c r="H85" s="288" t="s">
        <v>504</v>
      </c>
      <c r="I85" s="288" t="s">
        <v>486</v>
      </c>
      <c r="J85" s="288">
        <v>50</v>
      </c>
      <c r="K85" s="301"/>
    </row>
    <row r="86" ht="15" customHeight="1">
      <c r="B86" s="310"/>
      <c r="C86" s="288" t="s">
        <v>505</v>
      </c>
      <c r="D86" s="288"/>
      <c r="E86" s="288"/>
      <c r="F86" s="309" t="s">
        <v>490</v>
      </c>
      <c r="G86" s="308"/>
      <c r="H86" s="288" t="s">
        <v>506</v>
      </c>
      <c r="I86" s="288" t="s">
        <v>486</v>
      </c>
      <c r="J86" s="288">
        <v>20</v>
      </c>
      <c r="K86" s="301"/>
    </row>
    <row r="87" ht="15" customHeight="1">
      <c r="B87" s="310"/>
      <c r="C87" s="288" t="s">
        <v>507</v>
      </c>
      <c r="D87" s="288"/>
      <c r="E87" s="288"/>
      <c r="F87" s="309" t="s">
        <v>490</v>
      </c>
      <c r="G87" s="308"/>
      <c r="H87" s="288" t="s">
        <v>508</v>
      </c>
      <c r="I87" s="288" t="s">
        <v>486</v>
      </c>
      <c r="J87" s="288">
        <v>20</v>
      </c>
      <c r="K87" s="301"/>
    </row>
    <row r="88" ht="15" customHeight="1">
      <c r="B88" s="310"/>
      <c r="C88" s="288" t="s">
        <v>509</v>
      </c>
      <c r="D88" s="288"/>
      <c r="E88" s="288"/>
      <c r="F88" s="309" t="s">
        <v>490</v>
      </c>
      <c r="G88" s="308"/>
      <c r="H88" s="288" t="s">
        <v>510</v>
      </c>
      <c r="I88" s="288" t="s">
        <v>486</v>
      </c>
      <c r="J88" s="288">
        <v>50</v>
      </c>
      <c r="K88" s="301"/>
    </row>
    <row r="89" ht="15" customHeight="1">
      <c r="B89" s="310"/>
      <c r="C89" s="288" t="s">
        <v>511</v>
      </c>
      <c r="D89" s="288"/>
      <c r="E89" s="288"/>
      <c r="F89" s="309" t="s">
        <v>490</v>
      </c>
      <c r="G89" s="308"/>
      <c r="H89" s="288" t="s">
        <v>511</v>
      </c>
      <c r="I89" s="288" t="s">
        <v>486</v>
      </c>
      <c r="J89" s="288">
        <v>50</v>
      </c>
      <c r="K89" s="301"/>
    </row>
    <row r="90" ht="15" customHeight="1">
      <c r="B90" s="310"/>
      <c r="C90" s="288" t="s">
        <v>110</v>
      </c>
      <c r="D90" s="288"/>
      <c r="E90" s="288"/>
      <c r="F90" s="309" t="s">
        <v>490</v>
      </c>
      <c r="G90" s="308"/>
      <c r="H90" s="288" t="s">
        <v>512</v>
      </c>
      <c r="I90" s="288" t="s">
        <v>486</v>
      </c>
      <c r="J90" s="288">
        <v>255</v>
      </c>
      <c r="K90" s="301"/>
    </row>
    <row r="91" ht="15" customHeight="1">
      <c r="B91" s="310"/>
      <c r="C91" s="288" t="s">
        <v>513</v>
      </c>
      <c r="D91" s="288"/>
      <c r="E91" s="288"/>
      <c r="F91" s="309" t="s">
        <v>484</v>
      </c>
      <c r="G91" s="308"/>
      <c r="H91" s="288" t="s">
        <v>514</v>
      </c>
      <c r="I91" s="288" t="s">
        <v>515</v>
      </c>
      <c r="J91" s="288"/>
      <c r="K91" s="301"/>
    </row>
    <row r="92" ht="15" customHeight="1">
      <c r="B92" s="310"/>
      <c r="C92" s="288" t="s">
        <v>516</v>
      </c>
      <c r="D92" s="288"/>
      <c r="E92" s="288"/>
      <c r="F92" s="309" t="s">
        <v>484</v>
      </c>
      <c r="G92" s="308"/>
      <c r="H92" s="288" t="s">
        <v>517</v>
      </c>
      <c r="I92" s="288" t="s">
        <v>518</v>
      </c>
      <c r="J92" s="288"/>
      <c r="K92" s="301"/>
    </row>
    <row r="93" ht="15" customHeight="1">
      <c r="B93" s="310"/>
      <c r="C93" s="288" t="s">
        <v>519</v>
      </c>
      <c r="D93" s="288"/>
      <c r="E93" s="288"/>
      <c r="F93" s="309" t="s">
        <v>484</v>
      </c>
      <c r="G93" s="308"/>
      <c r="H93" s="288" t="s">
        <v>519</v>
      </c>
      <c r="I93" s="288" t="s">
        <v>518</v>
      </c>
      <c r="J93" s="288"/>
      <c r="K93" s="301"/>
    </row>
    <row r="94" ht="15" customHeight="1">
      <c r="B94" s="310"/>
      <c r="C94" s="288" t="s">
        <v>38</v>
      </c>
      <c r="D94" s="288"/>
      <c r="E94" s="288"/>
      <c r="F94" s="309" t="s">
        <v>484</v>
      </c>
      <c r="G94" s="308"/>
      <c r="H94" s="288" t="s">
        <v>520</v>
      </c>
      <c r="I94" s="288" t="s">
        <v>518</v>
      </c>
      <c r="J94" s="288"/>
      <c r="K94" s="301"/>
    </row>
    <row r="95" ht="15" customHeight="1">
      <c r="B95" s="310"/>
      <c r="C95" s="288" t="s">
        <v>48</v>
      </c>
      <c r="D95" s="288"/>
      <c r="E95" s="288"/>
      <c r="F95" s="309" t="s">
        <v>484</v>
      </c>
      <c r="G95" s="308"/>
      <c r="H95" s="288" t="s">
        <v>521</v>
      </c>
      <c r="I95" s="288" t="s">
        <v>518</v>
      </c>
      <c r="J95" s="288"/>
      <c r="K95" s="301"/>
    </row>
    <row r="96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ht="45" customHeight="1">
      <c r="B100" s="299"/>
      <c r="C100" s="300" t="s">
        <v>522</v>
      </c>
      <c r="D100" s="300"/>
      <c r="E100" s="300"/>
      <c r="F100" s="300"/>
      <c r="G100" s="300"/>
      <c r="H100" s="300"/>
      <c r="I100" s="300"/>
      <c r="J100" s="300"/>
      <c r="K100" s="301"/>
    </row>
    <row r="101" ht="17.25" customHeight="1">
      <c r="B101" s="299"/>
      <c r="C101" s="302" t="s">
        <v>478</v>
      </c>
      <c r="D101" s="302"/>
      <c r="E101" s="302"/>
      <c r="F101" s="302" t="s">
        <v>479</v>
      </c>
      <c r="G101" s="303"/>
      <c r="H101" s="302" t="s">
        <v>105</v>
      </c>
      <c r="I101" s="302" t="s">
        <v>57</v>
      </c>
      <c r="J101" s="302" t="s">
        <v>480</v>
      </c>
      <c r="K101" s="301"/>
    </row>
    <row r="102" ht="17.25" customHeight="1">
      <c r="B102" s="299"/>
      <c r="C102" s="304" t="s">
        <v>481</v>
      </c>
      <c r="D102" s="304"/>
      <c r="E102" s="304"/>
      <c r="F102" s="305" t="s">
        <v>482</v>
      </c>
      <c r="G102" s="306"/>
      <c r="H102" s="304"/>
      <c r="I102" s="304"/>
      <c r="J102" s="304" t="s">
        <v>483</v>
      </c>
      <c r="K102" s="301"/>
    </row>
    <row r="103" ht="5.25" customHeight="1">
      <c r="B103" s="299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ht="15" customHeight="1">
      <c r="B104" s="299"/>
      <c r="C104" s="288" t="s">
        <v>53</v>
      </c>
      <c r="D104" s="307"/>
      <c r="E104" s="307"/>
      <c r="F104" s="309" t="s">
        <v>484</v>
      </c>
      <c r="G104" s="318"/>
      <c r="H104" s="288" t="s">
        <v>523</v>
      </c>
      <c r="I104" s="288" t="s">
        <v>486</v>
      </c>
      <c r="J104" s="288">
        <v>20</v>
      </c>
      <c r="K104" s="301"/>
    </row>
    <row r="105" ht="15" customHeight="1">
      <c r="B105" s="299"/>
      <c r="C105" s="288" t="s">
        <v>487</v>
      </c>
      <c r="D105" s="288"/>
      <c r="E105" s="288"/>
      <c r="F105" s="309" t="s">
        <v>484</v>
      </c>
      <c r="G105" s="288"/>
      <c r="H105" s="288" t="s">
        <v>523</v>
      </c>
      <c r="I105" s="288" t="s">
        <v>486</v>
      </c>
      <c r="J105" s="288">
        <v>120</v>
      </c>
      <c r="K105" s="301"/>
    </row>
    <row r="106" ht="15" customHeight="1">
      <c r="B106" s="310"/>
      <c r="C106" s="288" t="s">
        <v>489</v>
      </c>
      <c r="D106" s="288"/>
      <c r="E106" s="288"/>
      <c r="F106" s="309" t="s">
        <v>490</v>
      </c>
      <c r="G106" s="288"/>
      <c r="H106" s="288" t="s">
        <v>523</v>
      </c>
      <c r="I106" s="288" t="s">
        <v>486</v>
      </c>
      <c r="J106" s="288">
        <v>50</v>
      </c>
      <c r="K106" s="301"/>
    </row>
    <row r="107" ht="15" customHeight="1">
      <c r="B107" s="310"/>
      <c r="C107" s="288" t="s">
        <v>492</v>
      </c>
      <c r="D107" s="288"/>
      <c r="E107" s="288"/>
      <c r="F107" s="309" t="s">
        <v>484</v>
      </c>
      <c r="G107" s="288"/>
      <c r="H107" s="288" t="s">
        <v>523</v>
      </c>
      <c r="I107" s="288" t="s">
        <v>494</v>
      </c>
      <c r="J107" s="288"/>
      <c r="K107" s="301"/>
    </row>
    <row r="108" ht="15" customHeight="1">
      <c r="B108" s="310"/>
      <c r="C108" s="288" t="s">
        <v>503</v>
      </c>
      <c r="D108" s="288"/>
      <c r="E108" s="288"/>
      <c r="F108" s="309" t="s">
        <v>490</v>
      </c>
      <c r="G108" s="288"/>
      <c r="H108" s="288" t="s">
        <v>523</v>
      </c>
      <c r="I108" s="288" t="s">
        <v>486</v>
      </c>
      <c r="J108" s="288">
        <v>50</v>
      </c>
      <c r="K108" s="301"/>
    </row>
    <row r="109" ht="15" customHeight="1">
      <c r="B109" s="310"/>
      <c r="C109" s="288" t="s">
        <v>511</v>
      </c>
      <c r="D109" s="288"/>
      <c r="E109" s="288"/>
      <c r="F109" s="309" t="s">
        <v>490</v>
      </c>
      <c r="G109" s="288"/>
      <c r="H109" s="288" t="s">
        <v>523</v>
      </c>
      <c r="I109" s="288" t="s">
        <v>486</v>
      </c>
      <c r="J109" s="288">
        <v>50</v>
      </c>
      <c r="K109" s="301"/>
    </row>
    <row r="110" ht="15" customHeight="1">
      <c r="B110" s="310"/>
      <c r="C110" s="288" t="s">
        <v>509</v>
      </c>
      <c r="D110" s="288"/>
      <c r="E110" s="288"/>
      <c r="F110" s="309" t="s">
        <v>490</v>
      </c>
      <c r="G110" s="288"/>
      <c r="H110" s="288" t="s">
        <v>523</v>
      </c>
      <c r="I110" s="288" t="s">
        <v>486</v>
      </c>
      <c r="J110" s="288">
        <v>50</v>
      </c>
      <c r="K110" s="301"/>
    </row>
    <row r="111" ht="15" customHeight="1">
      <c r="B111" s="310"/>
      <c r="C111" s="288" t="s">
        <v>53</v>
      </c>
      <c r="D111" s="288"/>
      <c r="E111" s="288"/>
      <c r="F111" s="309" t="s">
        <v>484</v>
      </c>
      <c r="G111" s="288"/>
      <c r="H111" s="288" t="s">
        <v>524</v>
      </c>
      <c r="I111" s="288" t="s">
        <v>486</v>
      </c>
      <c r="J111" s="288">
        <v>20</v>
      </c>
      <c r="K111" s="301"/>
    </row>
    <row r="112" ht="15" customHeight="1">
      <c r="B112" s="310"/>
      <c r="C112" s="288" t="s">
        <v>525</v>
      </c>
      <c r="D112" s="288"/>
      <c r="E112" s="288"/>
      <c r="F112" s="309" t="s">
        <v>484</v>
      </c>
      <c r="G112" s="288"/>
      <c r="H112" s="288" t="s">
        <v>526</v>
      </c>
      <c r="I112" s="288" t="s">
        <v>486</v>
      </c>
      <c r="J112" s="288">
        <v>120</v>
      </c>
      <c r="K112" s="301"/>
    </row>
    <row r="113" ht="15" customHeight="1">
      <c r="B113" s="310"/>
      <c r="C113" s="288" t="s">
        <v>38</v>
      </c>
      <c r="D113" s="288"/>
      <c r="E113" s="288"/>
      <c r="F113" s="309" t="s">
        <v>484</v>
      </c>
      <c r="G113" s="288"/>
      <c r="H113" s="288" t="s">
        <v>527</v>
      </c>
      <c r="I113" s="288" t="s">
        <v>518</v>
      </c>
      <c r="J113" s="288"/>
      <c r="K113" s="301"/>
    </row>
    <row r="114" ht="15" customHeight="1">
      <c r="B114" s="310"/>
      <c r="C114" s="288" t="s">
        <v>48</v>
      </c>
      <c r="D114" s="288"/>
      <c r="E114" s="288"/>
      <c r="F114" s="309" t="s">
        <v>484</v>
      </c>
      <c r="G114" s="288"/>
      <c r="H114" s="288" t="s">
        <v>528</v>
      </c>
      <c r="I114" s="288" t="s">
        <v>518</v>
      </c>
      <c r="J114" s="288"/>
      <c r="K114" s="301"/>
    </row>
    <row r="115" ht="15" customHeight="1">
      <c r="B115" s="310"/>
      <c r="C115" s="288" t="s">
        <v>57</v>
      </c>
      <c r="D115" s="288"/>
      <c r="E115" s="288"/>
      <c r="F115" s="309" t="s">
        <v>484</v>
      </c>
      <c r="G115" s="288"/>
      <c r="H115" s="288" t="s">
        <v>529</v>
      </c>
      <c r="I115" s="288" t="s">
        <v>530</v>
      </c>
      <c r="J115" s="288"/>
      <c r="K115" s="301"/>
    </row>
    <row r="116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ht="18.75" customHeight="1">
      <c r="B117" s="320"/>
      <c r="C117" s="284"/>
      <c r="D117" s="284"/>
      <c r="E117" s="284"/>
      <c r="F117" s="321"/>
      <c r="G117" s="284"/>
      <c r="H117" s="284"/>
      <c r="I117" s="284"/>
      <c r="J117" s="284"/>
      <c r="K117" s="320"/>
    </row>
    <row r="118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ht="45" customHeight="1">
      <c r="B120" s="325"/>
      <c r="C120" s="278" t="s">
        <v>531</v>
      </c>
      <c r="D120" s="278"/>
      <c r="E120" s="278"/>
      <c r="F120" s="278"/>
      <c r="G120" s="278"/>
      <c r="H120" s="278"/>
      <c r="I120" s="278"/>
      <c r="J120" s="278"/>
      <c r="K120" s="326"/>
    </row>
    <row r="121" ht="17.25" customHeight="1">
      <c r="B121" s="327"/>
      <c r="C121" s="302" t="s">
        <v>478</v>
      </c>
      <c r="D121" s="302"/>
      <c r="E121" s="302"/>
      <c r="F121" s="302" t="s">
        <v>479</v>
      </c>
      <c r="G121" s="303"/>
      <c r="H121" s="302" t="s">
        <v>105</v>
      </c>
      <c r="I121" s="302" t="s">
        <v>57</v>
      </c>
      <c r="J121" s="302" t="s">
        <v>480</v>
      </c>
      <c r="K121" s="328"/>
    </row>
    <row r="122" ht="17.25" customHeight="1">
      <c r="B122" s="327"/>
      <c r="C122" s="304" t="s">
        <v>481</v>
      </c>
      <c r="D122" s="304"/>
      <c r="E122" s="304"/>
      <c r="F122" s="305" t="s">
        <v>482</v>
      </c>
      <c r="G122" s="306"/>
      <c r="H122" s="304"/>
      <c r="I122" s="304"/>
      <c r="J122" s="304" t="s">
        <v>483</v>
      </c>
      <c r="K122" s="328"/>
    </row>
    <row r="123" ht="5.25" customHeight="1">
      <c r="B123" s="329"/>
      <c r="C123" s="307"/>
      <c r="D123" s="307"/>
      <c r="E123" s="307"/>
      <c r="F123" s="307"/>
      <c r="G123" s="288"/>
      <c r="H123" s="307"/>
      <c r="I123" s="307"/>
      <c r="J123" s="307"/>
      <c r="K123" s="330"/>
    </row>
    <row r="124" ht="15" customHeight="1">
      <c r="B124" s="329"/>
      <c r="C124" s="288" t="s">
        <v>487</v>
      </c>
      <c r="D124" s="307"/>
      <c r="E124" s="307"/>
      <c r="F124" s="309" t="s">
        <v>484</v>
      </c>
      <c r="G124" s="288"/>
      <c r="H124" s="288" t="s">
        <v>523</v>
      </c>
      <c r="I124" s="288" t="s">
        <v>486</v>
      </c>
      <c r="J124" s="288">
        <v>120</v>
      </c>
      <c r="K124" s="331"/>
    </row>
    <row r="125" ht="15" customHeight="1">
      <c r="B125" s="329"/>
      <c r="C125" s="288" t="s">
        <v>532</v>
      </c>
      <c r="D125" s="288"/>
      <c r="E125" s="288"/>
      <c r="F125" s="309" t="s">
        <v>484</v>
      </c>
      <c r="G125" s="288"/>
      <c r="H125" s="288" t="s">
        <v>533</v>
      </c>
      <c r="I125" s="288" t="s">
        <v>486</v>
      </c>
      <c r="J125" s="288" t="s">
        <v>534</v>
      </c>
      <c r="K125" s="331"/>
    </row>
    <row r="126" ht="15" customHeight="1">
      <c r="B126" s="329"/>
      <c r="C126" s="288" t="s">
        <v>433</v>
      </c>
      <c r="D126" s="288"/>
      <c r="E126" s="288"/>
      <c r="F126" s="309" t="s">
        <v>484</v>
      </c>
      <c r="G126" s="288"/>
      <c r="H126" s="288" t="s">
        <v>535</v>
      </c>
      <c r="I126" s="288" t="s">
        <v>486</v>
      </c>
      <c r="J126" s="288" t="s">
        <v>534</v>
      </c>
      <c r="K126" s="331"/>
    </row>
    <row r="127" ht="15" customHeight="1">
      <c r="B127" s="329"/>
      <c r="C127" s="288" t="s">
        <v>495</v>
      </c>
      <c r="D127" s="288"/>
      <c r="E127" s="288"/>
      <c r="F127" s="309" t="s">
        <v>490</v>
      </c>
      <c r="G127" s="288"/>
      <c r="H127" s="288" t="s">
        <v>496</v>
      </c>
      <c r="I127" s="288" t="s">
        <v>486</v>
      </c>
      <c r="J127" s="288">
        <v>15</v>
      </c>
      <c r="K127" s="331"/>
    </row>
    <row r="128" ht="15" customHeight="1">
      <c r="B128" s="329"/>
      <c r="C128" s="311" t="s">
        <v>497</v>
      </c>
      <c r="D128" s="311"/>
      <c r="E128" s="311"/>
      <c r="F128" s="312" t="s">
        <v>490</v>
      </c>
      <c r="G128" s="311"/>
      <c r="H128" s="311" t="s">
        <v>498</v>
      </c>
      <c r="I128" s="311" t="s">
        <v>486</v>
      </c>
      <c r="J128" s="311">
        <v>15</v>
      </c>
      <c r="K128" s="331"/>
    </row>
    <row r="129" ht="15" customHeight="1">
      <c r="B129" s="329"/>
      <c r="C129" s="311" t="s">
        <v>499</v>
      </c>
      <c r="D129" s="311"/>
      <c r="E129" s="311"/>
      <c r="F129" s="312" t="s">
        <v>490</v>
      </c>
      <c r="G129" s="311"/>
      <c r="H129" s="311" t="s">
        <v>500</v>
      </c>
      <c r="I129" s="311" t="s">
        <v>486</v>
      </c>
      <c r="J129" s="311">
        <v>20</v>
      </c>
      <c r="K129" s="331"/>
    </row>
    <row r="130" ht="15" customHeight="1">
      <c r="B130" s="329"/>
      <c r="C130" s="311" t="s">
        <v>501</v>
      </c>
      <c r="D130" s="311"/>
      <c r="E130" s="311"/>
      <c r="F130" s="312" t="s">
        <v>490</v>
      </c>
      <c r="G130" s="311"/>
      <c r="H130" s="311" t="s">
        <v>502</v>
      </c>
      <c r="I130" s="311" t="s">
        <v>486</v>
      </c>
      <c r="J130" s="311">
        <v>20</v>
      </c>
      <c r="K130" s="331"/>
    </row>
    <row r="131" ht="15" customHeight="1">
      <c r="B131" s="329"/>
      <c r="C131" s="288" t="s">
        <v>489</v>
      </c>
      <c r="D131" s="288"/>
      <c r="E131" s="288"/>
      <c r="F131" s="309" t="s">
        <v>490</v>
      </c>
      <c r="G131" s="288"/>
      <c r="H131" s="288" t="s">
        <v>523</v>
      </c>
      <c r="I131" s="288" t="s">
        <v>486</v>
      </c>
      <c r="J131" s="288">
        <v>50</v>
      </c>
      <c r="K131" s="331"/>
    </row>
    <row r="132" ht="15" customHeight="1">
      <c r="B132" s="329"/>
      <c r="C132" s="288" t="s">
        <v>503</v>
      </c>
      <c r="D132" s="288"/>
      <c r="E132" s="288"/>
      <c r="F132" s="309" t="s">
        <v>490</v>
      </c>
      <c r="G132" s="288"/>
      <c r="H132" s="288" t="s">
        <v>523</v>
      </c>
      <c r="I132" s="288" t="s">
        <v>486</v>
      </c>
      <c r="J132" s="288">
        <v>50</v>
      </c>
      <c r="K132" s="331"/>
    </row>
    <row r="133" ht="15" customHeight="1">
      <c r="B133" s="329"/>
      <c r="C133" s="288" t="s">
        <v>509</v>
      </c>
      <c r="D133" s="288"/>
      <c r="E133" s="288"/>
      <c r="F133" s="309" t="s">
        <v>490</v>
      </c>
      <c r="G133" s="288"/>
      <c r="H133" s="288" t="s">
        <v>523</v>
      </c>
      <c r="I133" s="288" t="s">
        <v>486</v>
      </c>
      <c r="J133" s="288">
        <v>50</v>
      </c>
      <c r="K133" s="331"/>
    </row>
    <row r="134" ht="15" customHeight="1">
      <c r="B134" s="329"/>
      <c r="C134" s="288" t="s">
        <v>511</v>
      </c>
      <c r="D134" s="288"/>
      <c r="E134" s="288"/>
      <c r="F134" s="309" t="s">
        <v>490</v>
      </c>
      <c r="G134" s="288"/>
      <c r="H134" s="288" t="s">
        <v>523</v>
      </c>
      <c r="I134" s="288" t="s">
        <v>486</v>
      </c>
      <c r="J134" s="288">
        <v>50</v>
      </c>
      <c r="K134" s="331"/>
    </row>
    <row r="135" ht="15" customHeight="1">
      <c r="B135" s="329"/>
      <c r="C135" s="288" t="s">
        <v>110</v>
      </c>
      <c r="D135" s="288"/>
      <c r="E135" s="288"/>
      <c r="F135" s="309" t="s">
        <v>490</v>
      </c>
      <c r="G135" s="288"/>
      <c r="H135" s="288" t="s">
        <v>536</v>
      </c>
      <c r="I135" s="288" t="s">
        <v>486</v>
      </c>
      <c r="J135" s="288">
        <v>255</v>
      </c>
      <c r="K135" s="331"/>
    </row>
    <row r="136" ht="15" customHeight="1">
      <c r="B136" s="329"/>
      <c r="C136" s="288" t="s">
        <v>513</v>
      </c>
      <c r="D136" s="288"/>
      <c r="E136" s="288"/>
      <c r="F136" s="309" t="s">
        <v>484</v>
      </c>
      <c r="G136" s="288"/>
      <c r="H136" s="288" t="s">
        <v>537</v>
      </c>
      <c r="I136" s="288" t="s">
        <v>515</v>
      </c>
      <c r="J136" s="288"/>
      <c r="K136" s="331"/>
    </row>
    <row r="137" ht="15" customHeight="1">
      <c r="B137" s="329"/>
      <c r="C137" s="288" t="s">
        <v>516</v>
      </c>
      <c r="D137" s="288"/>
      <c r="E137" s="288"/>
      <c r="F137" s="309" t="s">
        <v>484</v>
      </c>
      <c r="G137" s="288"/>
      <c r="H137" s="288" t="s">
        <v>538</v>
      </c>
      <c r="I137" s="288" t="s">
        <v>518</v>
      </c>
      <c r="J137" s="288"/>
      <c r="K137" s="331"/>
    </row>
    <row r="138" ht="15" customHeight="1">
      <c r="B138" s="329"/>
      <c r="C138" s="288" t="s">
        <v>519</v>
      </c>
      <c r="D138" s="288"/>
      <c r="E138" s="288"/>
      <c r="F138" s="309" t="s">
        <v>484</v>
      </c>
      <c r="G138" s="288"/>
      <c r="H138" s="288" t="s">
        <v>519</v>
      </c>
      <c r="I138" s="288" t="s">
        <v>518</v>
      </c>
      <c r="J138" s="288"/>
      <c r="K138" s="331"/>
    </row>
    <row r="139" ht="15" customHeight="1">
      <c r="B139" s="329"/>
      <c r="C139" s="288" t="s">
        <v>38</v>
      </c>
      <c r="D139" s="288"/>
      <c r="E139" s="288"/>
      <c r="F139" s="309" t="s">
        <v>484</v>
      </c>
      <c r="G139" s="288"/>
      <c r="H139" s="288" t="s">
        <v>539</v>
      </c>
      <c r="I139" s="288" t="s">
        <v>518</v>
      </c>
      <c r="J139" s="288"/>
      <c r="K139" s="331"/>
    </row>
    <row r="140" ht="15" customHeight="1">
      <c r="B140" s="329"/>
      <c r="C140" s="288" t="s">
        <v>540</v>
      </c>
      <c r="D140" s="288"/>
      <c r="E140" s="288"/>
      <c r="F140" s="309" t="s">
        <v>484</v>
      </c>
      <c r="G140" s="288"/>
      <c r="H140" s="288" t="s">
        <v>541</v>
      </c>
      <c r="I140" s="288" t="s">
        <v>518</v>
      </c>
      <c r="J140" s="288"/>
      <c r="K140" s="331"/>
    </row>
    <row r="14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ht="18.75" customHeight="1">
      <c r="B142" s="284"/>
      <c r="C142" s="284"/>
      <c r="D142" s="284"/>
      <c r="E142" s="284"/>
      <c r="F142" s="321"/>
      <c r="G142" s="284"/>
      <c r="H142" s="284"/>
      <c r="I142" s="284"/>
      <c r="J142" s="284"/>
      <c r="K142" s="284"/>
    </row>
    <row r="143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ht="45" customHeight="1">
      <c r="B145" s="299"/>
      <c r="C145" s="300" t="s">
        <v>542</v>
      </c>
      <c r="D145" s="300"/>
      <c r="E145" s="300"/>
      <c r="F145" s="300"/>
      <c r="G145" s="300"/>
      <c r="H145" s="300"/>
      <c r="I145" s="300"/>
      <c r="J145" s="300"/>
      <c r="K145" s="301"/>
    </row>
    <row r="146" ht="17.25" customHeight="1">
      <c r="B146" s="299"/>
      <c r="C146" s="302" t="s">
        <v>478</v>
      </c>
      <c r="D146" s="302"/>
      <c r="E146" s="302"/>
      <c r="F146" s="302" t="s">
        <v>479</v>
      </c>
      <c r="G146" s="303"/>
      <c r="H146" s="302" t="s">
        <v>105</v>
      </c>
      <c r="I146" s="302" t="s">
        <v>57</v>
      </c>
      <c r="J146" s="302" t="s">
        <v>480</v>
      </c>
      <c r="K146" s="301"/>
    </row>
    <row r="147" ht="17.25" customHeight="1">
      <c r="B147" s="299"/>
      <c r="C147" s="304" t="s">
        <v>481</v>
      </c>
      <c r="D147" s="304"/>
      <c r="E147" s="304"/>
      <c r="F147" s="305" t="s">
        <v>482</v>
      </c>
      <c r="G147" s="306"/>
      <c r="H147" s="304"/>
      <c r="I147" s="304"/>
      <c r="J147" s="304" t="s">
        <v>483</v>
      </c>
      <c r="K147" s="301"/>
    </row>
    <row r="148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ht="15" customHeight="1">
      <c r="B149" s="310"/>
      <c r="C149" s="335" t="s">
        <v>487</v>
      </c>
      <c r="D149" s="288"/>
      <c r="E149" s="288"/>
      <c r="F149" s="336" t="s">
        <v>484</v>
      </c>
      <c r="G149" s="288"/>
      <c r="H149" s="335" t="s">
        <v>523</v>
      </c>
      <c r="I149" s="335" t="s">
        <v>486</v>
      </c>
      <c r="J149" s="335">
        <v>120</v>
      </c>
      <c r="K149" s="331"/>
    </row>
    <row r="150" ht="15" customHeight="1">
      <c r="B150" s="310"/>
      <c r="C150" s="335" t="s">
        <v>532</v>
      </c>
      <c r="D150" s="288"/>
      <c r="E150" s="288"/>
      <c r="F150" s="336" t="s">
        <v>484</v>
      </c>
      <c r="G150" s="288"/>
      <c r="H150" s="335" t="s">
        <v>543</v>
      </c>
      <c r="I150" s="335" t="s">
        <v>486</v>
      </c>
      <c r="J150" s="335" t="s">
        <v>534</v>
      </c>
      <c r="K150" s="331"/>
    </row>
    <row r="151" ht="15" customHeight="1">
      <c r="B151" s="310"/>
      <c r="C151" s="335" t="s">
        <v>433</v>
      </c>
      <c r="D151" s="288"/>
      <c r="E151" s="288"/>
      <c r="F151" s="336" t="s">
        <v>484</v>
      </c>
      <c r="G151" s="288"/>
      <c r="H151" s="335" t="s">
        <v>544</v>
      </c>
      <c r="I151" s="335" t="s">
        <v>486</v>
      </c>
      <c r="J151" s="335" t="s">
        <v>534</v>
      </c>
      <c r="K151" s="331"/>
    </row>
    <row r="152" ht="15" customHeight="1">
      <c r="B152" s="310"/>
      <c r="C152" s="335" t="s">
        <v>489</v>
      </c>
      <c r="D152" s="288"/>
      <c r="E152" s="288"/>
      <c r="F152" s="336" t="s">
        <v>490</v>
      </c>
      <c r="G152" s="288"/>
      <c r="H152" s="335" t="s">
        <v>523</v>
      </c>
      <c r="I152" s="335" t="s">
        <v>486</v>
      </c>
      <c r="J152" s="335">
        <v>50</v>
      </c>
      <c r="K152" s="331"/>
    </row>
    <row r="153" ht="15" customHeight="1">
      <c r="B153" s="310"/>
      <c r="C153" s="335" t="s">
        <v>492</v>
      </c>
      <c r="D153" s="288"/>
      <c r="E153" s="288"/>
      <c r="F153" s="336" t="s">
        <v>484</v>
      </c>
      <c r="G153" s="288"/>
      <c r="H153" s="335" t="s">
        <v>523</v>
      </c>
      <c r="I153" s="335" t="s">
        <v>494</v>
      </c>
      <c r="J153" s="335"/>
      <c r="K153" s="331"/>
    </row>
    <row r="154" ht="15" customHeight="1">
      <c r="B154" s="310"/>
      <c r="C154" s="335" t="s">
        <v>503</v>
      </c>
      <c r="D154" s="288"/>
      <c r="E154" s="288"/>
      <c r="F154" s="336" t="s">
        <v>490</v>
      </c>
      <c r="G154" s="288"/>
      <c r="H154" s="335" t="s">
        <v>523</v>
      </c>
      <c r="I154" s="335" t="s">
        <v>486</v>
      </c>
      <c r="J154" s="335">
        <v>50</v>
      </c>
      <c r="K154" s="331"/>
    </row>
    <row r="155" ht="15" customHeight="1">
      <c r="B155" s="310"/>
      <c r="C155" s="335" t="s">
        <v>511</v>
      </c>
      <c r="D155" s="288"/>
      <c r="E155" s="288"/>
      <c r="F155" s="336" t="s">
        <v>490</v>
      </c>
      <c r="G155" s="288"/>
      <c r="H155" s="335" t="s">
        <v>523</v>
      </c>
      <c r="I155" s="335" t="s">
        <v>486</v>
      </c>
      <c r="J155" s="335">
        <v>50</v>
      </c>
      <c r="K155" s="331"/>
    </row>
    <row r="156" ht="15" customHeight="1">
      <c r="B156" s="310"/>
      <c r="C156" s="335" t="s">
        <v>509</v>
      </c>
      <c r="D156" s="288"/>
      <c r="E156" s="288"/>
      <c r="F156" s="336" t="s">
        <v>490</v>
      </c>
      <c r="G156" s="288"/>
      <c r="H156" s="335" t="s">
        <v>523</v>
      </c>
      <c r="I156" s="335" t="s">
        <v>486</v>
      </c>
      <c r="J156" s="335">
        <v>50</v>
      </c>
      <c r="K156" s="331"/>
    </row>
    <row r="157" ht="15" customHeight="1">
      <c r="B157" s="310"/>
      <c r="C157" s="335" t="s">
        <v>87</v>
      </c>
      <c r="D157" s="288"/>
      <c r="E157" s="288"/>
      <c r="F157" s="336" t="s">
        <v>484</v>
      </c>
      <c r="G157" s="288"/>
      <c r="H157" s="335" t="s">
        <v>545</v>
      </c>
      <c r="I157" s="335" t="s">
        <v>486</v>
      </c>
      <c r="J157" s="335" t="s">
        <v>546</v>
      </c>
      <c r="K157" s="331"/>
    </row>
    <row r="158" ht="15" customHeight="1">
      <c r="B158" s="310"/>
      <c r="C158" s="335" t="s">
        <v>547</v>
      </c>
      <c r="D158" s="288"/>
      <c r="E158" s="288"/>
      <c r="F158" s="336" t="s">
        <v>484</v>
      </c>
      <c r="G158" s="288"/>
      <c r="H158" s="335" t="s">
        <v>548</v>
      </c>
      <c r="I158" s="335" t="s">
        <v>518</v>
      </c>
      <c r="J158" s="335"/>
      <c r="K158" s="331"/>
    </row>
    <row r="159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ht="18.75" customHeight="1">
      <c r="B160" s="284"/>
      <c r="C160" s="288"/>
      <c r="D160" s="288"/>
      <c r="E160" s="288"/>
      <c r="F160" s="309"/>
      <c r="G160" s="288"/>
      <c r="H160" s="288"/>
      <c r="I160" s="288"/>
      <c r="J160" s="288"/>
      <c r="K160" s="284"/>
    </row>
    <row r="16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ht="7.5" customHeight="1">
      <c r="B162" s="274"/>
      <c r="C162" s="275"/>
      <c r="D162" s="275"/>
      <c r="E162" s="275"/>
      <c r="F162" s="275"/>
      <c r="G162" s="275"/>
      <c r="H162" s="275"/>
      <c r="I162" s="275"/>
      <c r="J162" s="275"/>
      <c r="K162" s="276"/>
    </row>
    <row r="163" ht="45" customHeight="1">
      <c r="B163" s="277"/>
      <c r="C163" s="278" t="s">
        <v>549</v>
      </c>
      <c r="D163" s="278"/>
      <c r="E163" s="278"/>
      <c r="F163" s="278"/>
      <c r="G163" s="278"/>
      <c r="H163" s="278"/>
      <c r="I163" s="278"/>
      <c r="J163" s="278"/>
      <c r="K163" s="279"/>
    </row>
    <row r="164" ht="17.25" customHeight="1">
      <c r="B164" s="277"/>
      <c r="C164" s="302" t="s">
        <v>478</v>
      </c>
      <c r="D164" s="302"/>
      <c r="E164" s="302"/>
      <c r="F164" s="302" t="s">
        <v>479</v>
      </c>
      <c r="G164" s="339"/>
      <c r="H164" s="340" t="s">
        <v>105</v>
      </c>
      <c r="I164" s="340" t="s">
        <v>57</v>
      </c>
      <c r="J164" s="302" t="s">
        <v>480</v>
      </c>
      <c r="K164" s="279"/>
    </row>
    <row r="165" ht="17.25" customHeight="1">
      <c r="B165" s="280"/>
      <c r="C165" s="304" t="s">
        <v>481</v>
      </c>
      <c r="D165" s="304"/>
      <c r="E165" s="304"/>
      <c r="F165" s="305" t="s">
        <v>482</v>
      </c>
      <c r="G165" s="341"/>
      <c r="H165" s="342"/>
      <c r="I165" s="342"/>
      <c r="J165" s="304" t="s">
        <v>483</v>
      </c>
      <c r="K165" s="282"/>
    </row>
    <row r="166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ht="15" customHeight="1">
      <c r="B167" s="310"/>
      <c r="C167" s="288" t="s">
        <v>487</v>
      </c>
      <c r="D167" s="288"/>
      <c r="E167" s="288"/>
      <c r="F167" s="309" t="s">
        <v>484</v>
      </c>
      <c r="G167" s="288"/>
      <c r="H167" s="288" t="s">
        <v>523</v>
      </c>
      <c r="I167" s="288" t="s">
        <v>486</v>
      </c>
      <c r="J167" s="288">
        <v>120</v>
      </c>
      <c r="K167" s="331"/>
    </row>
    <row r="168" ht="15" customHeight="1">
      <c r="B168" s="310"/>
      <c r="C168" s="288" t="s">
        <v>532</v>
      </c>
      <c r="D168" s="288"/>
      <c r="E168" s="288"/>
      <c r="F168" s="309" t="s">
        <v>484</v>
      </c>
      <c r="G168" s="288"/>
      <c r="H168" s="288" t="s">
        <v>533</v>
      </c>
      <c r="I168" s="288" t="s">
        <v>486</v>
      </c>
      <c r="J168" s="288" t="s">
        <v>534</v>
      </c>
      <c r="K168" s="331"/>
    </row>
    <row r="169" ht="15" customHeight="1">
      <c r="B169" s="310"/>
      <c r="C169" s="288" t="s">
        <v>433</v>
      </c>
      <c r="D169" s="288"/>
      <c r="E169" s="288"/>
      <c r="F169" s="309" t="s">
        <v>484</v>
      </c>
      <c r="G169" s="288"/>
      <c r="H169" s="288" t="s">
        <v>550</v>
      </c>
      <c r="I169" s="288" t="s">
        <v>486</v>
      </c>
      <c r="J169" s="288" t="s">
        <v>534</v>
      </c>
      <c r="K169" s="331"/>
    </row>
    <row r="170" ht="15" customHeight="1">
      <c r="B170" s="310"/>
      <c r="C170" s="288" t="s">
        <v>489</v>
      </c>
      <c r="D170" s="288"/>
      <c r="E170" s="288"/>
      <c r="F170" s="309" t="s">
        <v>490</v>
      </c>
      <c r="G170" s="288"/>
      <c r="H170" s="288" t="s">
        <v>550</v>
      </c>
      <c r="I170" s="288" t="s">
        <v>486</v>
      </c>
      <c r="J170" s="288">
        <v>50</v>
      </c>
      <c r="K170" s="331"/>
    </row>
    <row r="171" ht="15" customHeight="1">
      <c r="B171" s="310"/>
      <c r="C171" s="288" t="s">
        <v>492</v>
      </c>
      <c r="D171" s="288"/>
      <c r="E171" s="288"/>
      <c r="F171" s="309" t="s">
        <v>484</v>
      </c>
      <c r="G171" s="288"/>
      <c r="H171" s="288" t="s">
        <v>550</v>
      </c>
      <c r="I171" s="288" t="s">
        <v>494</v>
      </c>
      <c r="J171" s="288"/>
      <c r="K171" s="331"/>
    </row>
    <row r="172" ht="15" customHeight="1">
      <c r="B172" s="310"/>
      <c r="C172" s="288" t="s">
        <v>503</v>
      </c>
      <c r="D172" s="288"/>
      <c r="E172" s="288"/>
      <c r="F172" s="309" t="s">
        <v>490</v>
      </c>
      <c r="G172" s="288"/>
      <c r="H172" s="288" t="s">
        <v>550</v>
      </c>
      <c r="I172" s="288" t="s">
        <v>486</v>
      </c>
      <c r="J172" s="288">
        <v>50</v>
      </c>
      <c r="K172" s="331"/>
    </row>
    <row r="173" ht="15" customHeight="1">
      <c r="B173" s="310"/>
      <c r="C173" s="288" t="s">
        <v>511</v>
      </c>
      <c r="D173" s="288"/>
      <c r="E173" s="288"/>
      <c r="F173" s="309" t="s">
        <v>490</v>
      </c>
      <c r="G173" s="288"/>
      <c r="H173" s="288" t="s">
        <v>550</v>
      </c>
      <c r="I173" s="288" t="s">
        <v>486</v>
      </c>
      <c r="J173" s="288">
        <v>50</v>
      </c>
      <c r="K173" s="331"/>
    </row>
    <row r="174" ht="15" customHeight="1">
      <c r="B174" s="310"/>
      <c r="C174" s="288" t="s">
        <v>509</v>
      </c>
      <c r="D174" s="288"/>
      <c r="E174" s="288"/>
      <c r="F174" s="309" t="s">
        <v>490</v>
      </c>
      <c r="G174" s="288"/>
      <c r="H174" s="288" t="s">
        <v>550</v>
      </c>
      <c r="I174" s="288" t="s">
        <v>486</v>
      </c>
      <c r="J174" s="288">
        <v>50</v>
      </c>
      <c r="K174" s="331"/>
    </row>
    <row r="175" ht="15" customHeight="1">
      <c r="B175" s="310"/>
      <c r="C175" s="288" t="s">
        <v>104</v>
      </c>
      <c r="D175" s="288"/>
      <c r="E175" s="288"/>
      <c r="F175" s="309" t="s">
        <v>484</v>
      </c>
      <c r="G175" s="288"/>
      <c r="H175" s="288" t="s">
        <v>551</v>
      </c>
      <c r="I175" s="288" t="s">
        <v>552</v>
      </c>
      <c r="J175" s="288"/>
      <c r="K175" s="331"/>
    </row>
    <row r="176" ht="15" customHeight="1">
      <c r="B176" s="310"/>
      <c r="C176" s="288" t="s">
        <v>57</v>
      </c>
      <c r="D176" s="288"/>
      <c r="E176" s="288"/>
      <c r="F176" s="309" t="s">
        <v>484</v>
      </c>
      <c r="G176" s="288"/>
      <c r="H176" s="288" t="s">
        <v>553</v>
      </c>
      <c r="I176" s="288" t="s">
        <v>554</v>
      </c>
      <c r="J176" s="288">
        <v>1</v>
      </c>
      <c r="K176" s="331"/>
    </row>
    <row r="177" ht="15" customHeight="1">
      <c r="B177" s="310"/>
      <c r="C177" s="288" t="s">
        <v>53</v>
      </c>
      <c r="D177" s="288"/>
      <c r="E177" s="288"/>
      <c r="F177" s="309" t="s">
        <v>484</v>
      </c>
      <c r="G177" s="288"/>
      <c r="H177" s="288" t="s">
        <v>555</v>
      </c>
      <c r="I177" s="288" t="s">
        <v>486</v>
      </c>
      <c r="J177" s="288">
        <v>20</v>
      </c>
      <c r="K177" s="331"/>
    </row>
    <row r="178" ht="15" customHeight="1">
      <c r="B178" s="310"/>
      <c r="C178" s="288" t="s">
        <v>105</v>
      </c>
      <c r="D178" s="288"/>
      <c r="E178" s="288"/>
      <c r="F178" s="309" t="s">
        <v>484</v>
      </c>
      <c r="G178" s="288"/>
      <c r="H178" s="288" t="s">
        <v>556</v>
      </c>
      <c r="I178" s="288" t="s">
        <v>486</v>
      </c>
      <c r="J178" s="288">
        <v>255</v>
      </c>
      <c r="K178" s="331"/>
    </row>
    <row r="179" ht="15" customHeight="1">
      <c r="B179" s="310"/>
      <c r="C179" s="288" t="s">
        <v>106</v>
      </c>
      <c r="D179" s="288"/>
      <c r="E179" s="288"/>
      <c r="F179" s="309" t="s">
        <v>484</v>
      </c>
      <c r="G179" s="288"/>
      <c r="H179" s="288" t="s">
        <v>449</v>
      </c>
      <c r="I179" s="288" t="s">
        <v>486</v>
      </c>
      <c r="J179" s="288">
        <v>10</v>
      </c>
      <c r="K179" s="331"/>
    </row>
    <row r="180" ht="15" customHeight="1">
      <c r="B180" s="310"/>
      <c r="C180" s="288" t="s">
        <v>107</v>
      </c>
      <c r="D180" s="288"/>
      <c r="E180" s="288"/>
      <c r="F180" s="309" t="s">
        <v>484</v>
      </c>
      <c r="G180" s="288"/>
      <c r="H180" s="288" t="s">
        <v>557</v>
      </c>
      <c r="I180" s="288" t="s">
        <v>518</v>
      </c>
      <c r="J180" s="288"/>
      <c r="K180" s="331"/>
    </row>
    <row r="181" ht="15" customHeight="1">
      <c r="B181" s="310"/>
      <c r="C181" s="288" t="s">
        <v>558</v>
      </c>
      <c r="D181" s="288"/>
      <c r="E181" s="288"/>
      <c r="F181" s="309" t="s">
        <v>484</v>
      </c>
      <c r="G181" s="288"/>
      <c r="H181" s="288" t="s">
        <v>559</v>
      </c>
      <c r="I181" s="288" t="s">
        <v>518</v>
      </c>
      <c r="J181" s="288"/>
      <c r="K181" s="331"/>
    </row>
    <row r="182" ht="15" customHeight="1">
      <c r="B182" s="310"/>
      <c r="C182" s="288" t="s">
        <v>547</v>
      </c>
      <c r="D182" s="288"/>
      <c r="E182" s="288"/>
      <c r="F182" s="309" t="s">
        <v>484</v>
      </c>
      <c r="G182" s="288"/>
      <c r="H182" s="288" t="s">
        <v>560</v>
      </c>
      <c r="I182" s="288" t="s">
        <v>518</v>
      </c>
      <c r="J182" s="288"/>
      <c r="K182" s="331"/>
    </row>
    <row r="183" ht="15" customHeight="1">
      <c r="B183" s="310"/>
      <c r="C183" s="288" t="s">
        <v>109</v>
      </c>
      <c r="D183" s="288"/>
      <c r="E183" s="288"/>
      <c r="F183" s="309" t="s">
        <v>490</v>
      </c>
      <c r="G183" s="288"/>
      <c r="H183" s="288" t="s">
        <v>561</v>
      </c>
      <c r="I183" s="288" t="s">
        <v>486</v>
      </c>
      <c r="J183" s="288">
        <v>50</v>
      </c>
      <c r="K183" s="331"/>
    </row>
    <row r="184" ht="15" customHeight="1">
      <c r="B184" s="310"/>
      <c r="C184" s="288" t="s">
        <v>562</v>
      </c>
      <c r="D184" s="288"/>
      <c r="E184" s="288"/>
      <c r="F184" s="309" t="s">
        <v>490</v>
      </c>
      <c r="G184" s="288"/>
      <c r="H184" s="288" t="s">
        <v>563</v>
      </c>
      <c r="I184" s="288" t="s">
        <v>564</v>
      </c>
      <c r="J184" s="288"/>
      <c r="K184" s="331"/>
    </row>
    <row r="185" ht="15" customHeight="1">
      <c r="B185" s="310"/>
      <c r="C185" s="288" t="s">
        <v>565</v>
      </c>
      <c r="D185" s="288"/>
      <c r="E185" s="288"/>
      <c r="F185" s="309" t="s">
        <v>490</v>
      </c>
      <c r="G185" s="288"/>
      <c r="H185" s="288" t="s">
        <v>566</v>
      </c>
      <c r="I185" s="288" t="s">
        <v>564</v>
      </c>
      <c r="J185" s="288"/>
      <c r="K185" s="331"/>
    </row>
    <row r="186" ht="15" customHeight="1">
      <c r="B186" s="310"/>
      <c r="C186" s="288" t="s">
        <v>567</v>
      </c>
      <c r="D186" s="288"/>
      <c r="E186" s="288"/>
      <c r="F186" s="309" t="s">
        <v>490</v>
      </c>
      <c r="G186" s="288"/>
      <c r="H186" s="288" t="s">
        <v>568</v>
      </c>
      <c r="I186" s="288" t="s">
        <v>564</v>
      </c>
      <c r="J186" s="288"/>
      <c r="K186" s="331"/>
    </row>
    <row r="187" ht="15" customHeight="1">
      <c r="B187" s="310"/>
      <c r="C187" s="343" t="s">
        <v>569</v>
      </c>
      <c r="D187" s="288"/>
      <c r="E187" s="288"/>
      <c r="F187" s="309" t="s">
        <v>490</v>
      </c>
      <c r="G187" s="288"/>
      <c r="H187" s="288" t="s">
        <v>570</v>
      </c>
      <c r="I187" s="288" t="s">
        <v>571</v>
      </c>
      <c r="J187" s="344" t="s">
        <v>572</v>
      </c>
      <c r="K187" s="331"/>
    </row>
    <row r="188" ht="15" customHeight="1">
      <c r="B188" s="310"/>
      <c r="C188" s="294" t="s">
        <v>42</v>
      </c>
      <c r="D188" s="288"/>
      <c r="E188" s="288"/>
      <c r="F188" s="309" t="s">
        <v>484</v>
      </c>
      <c r="G188" s="288"/>
      <c r="H188" s="284" t="s">
        <v>573</v>
      </c>
      <c r="I188" s="288" t="s">
        <v>574</v>
      </c>
      <c r="J188" s="288"/>
      <c r="K188" s="331"/>
    </row>
    <row r="189" ht="15" customHeight="1">
      <c r="B189" s="310"/>
      <c r="C189" s="294" t="s">
        <v>575</v>
      </c>
      <c r="D189" s="288"/>
      <c r="E189" s="288"/>
      <c r="F189" s="309" t="s">
        <v>484</v>
      </c>
      <c r="G189" s="288"/>
      <c r="H189" s="288" t="s">
        <v>576</v>
      </c>
      <c r="I189" s="288" t="s">
        <v>518</v>
      </c>
      <c r="J189" s="288"/>
      <c r="K189" s="331"/>
    </row>
    <row r="190" ht="15" customHeight="1">
      <c r="B190" s="310"/>
      <c r="C190" s="294" t="s">
        <v>577</v>
      </c>
      <c r="D190" s="288"/>
      <c r="E190" s="288"/>
      <c r="F190" s="309" t="s">
        <v>484</v>
      </c>
      <c r="G190" s="288"/>
      <c r="H190" s="288" t="s">
        <v>578</v>
      </c>
      <c r="I190" s="288" t="s">
        <v>518</v>
      </c>
      <c r="J190" s="288"/>
      <c r="K190" s="331"/>
    </row>
    <row r="191" ht="15" customHeight="1">
      <c r="B191" s="310"/>
      <c r="C191" s="294" t="s">
        <v>579</v>
      </c>
      <c r="D191" s="288"/>
      <c r="E191" s="288"/>
      <c r="F191" s="309" t="s">
        <v>490</v>
      </c>
      <c r="G191" s="288"/>
      <c r="H191" s="288" t="s">
        <v>580</v>
      </c>
      <c r="I191" s="288" t="s">
        <v>518</v>
      </c>
      <c r="J191" s="288"/>
      <c r="K191" s="331"/>
    </row>
    <row r="192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ht="18.75" customHeight="1">
      <c r="B193" s="284"/>
      <c r="C193" s="288"/>
      <c r="D193" s="288"/>
      <c r="E193" s="288"/>
      <c r="F193" s="309"/>
      <c r="G193" s="288"/>
      <c r="H193" s="288"/>
      <c r="I193" s="288"/>
      <c r="J193" s="288"/>
      <c r="K193" s="284"/>
    </row>
    <row r="194" ht="18.75" customHeight="1">
      <c r="B194" s="284"/>
      <c r="C194" s="288"/>
      <c r="D194" s="288"/>
      <c r="E194" s="288"/>
      <c r="F194" s="309"/>
      <c r="G194" s="288"/>
      <c r="H194" s="288"/>
      <c r="I194" s="288"/>
      <c r="J194" s="288"/>
      <c r="K194" s="284"/>
    </row>
    <row r="195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ht="13.5">
      <c r="B196" s="274"/>
      <c r="C196" s="275"/>
      <c r="D196" s="275"/>
      <c r="E196" s="275"/>
      <c r="F196" s="275"/>
      <c r="G196" s="275"/>
      <c r="H196" s="275"/>
      <c r="I196" s="275"/>
      <c r="J196" s="275"/>
      <c r="K196" s="276"/>
    </row>
    <row r="197" ht="21">
      <c r="B197" s="277"/>
      <c r="C197" s="278" t="s">
        <v>581</v>
      </c>
      <c r="D197" s="278"/>
      <c r="E197" s="278"/>
      <c r="F197" s="278"/>
      <c r="G197" s="278"/>
      <c r="H197" s="278"/>
      <c r="I197" s="278"/>
      <c r="J197" s="278"/>
      <c r="K197" s="279"/>
    </row>
    <row r="198" ht="25.5" customHeight="1">
      <c r="B198" s="277"/>
      <c r="C198" s="346" t="s">
        <v>582</v>
      </c>
      <c r="D198" s="346"/>
      <c r="E198" s="346"/>
      <c r="F198" s="346" t="s">
        <v>583</v>
      </c>
      <c r="G198" s="347"/>
      <c r="H198" s="346" t="s">
        <v>584</v>
      </c>
      <c r="I198" s="346"/>
      <c r="J198" s="346"/>
      <c r="K198" s="279"/>
    </row>
    <row r="199" ht="5.25" customHeight="1">
      <c r="B199" s="310"/>
      <c r="C199" s="307"/>
      <c r="D199" s="307"/>
      <c r="E199" s="307"/>
      <c r="F199" s="307"/>
      <c r="G199" s="288"/>
      <c r="H199" s="307"/>
      <c r="I199" s="307"/>
      <c r="J199" s="307"/>
      <c r="K199" s="331"/>
    </row>
    <row r="200" ht="15" customHeight="1">
      <c r="B200" s="310"/>
      <c r="C200" s="288" t="s">
        <v>574</v>
      </c>
      <c r="D200" s="288"/>
      <c r="E200" s="288"/>
      <c r="F200" s="309" t="s">
        <v>43</v>
      </c>
      <c r="G200" s="288"/>
      <c r="H200" s="288" t="s">
        <v>585</v>
      </c>
      <c r="I200" s="288"/>
      <c r="J200" s="288"/>
      <c r="K200" s="331"/>
    </row>
    <row r="201" ht="15" customHeight="1">
      <c r="B201" s="310"/>
      <c r="C201" s="316"/>
      <c r="D201" s="288"/>
      <c r="E201" s="288"/>
      <c r="F201" s="309" t="s">
        <v>44</v>
      </c>
      <c r="G201" s="288"/>
      <c r="H201" s="288" t="s">
        <v>586</v>
      </c>
      <c r="I201" s="288"/>
      <c r="J201" s="288"/>
      <c r="K201" s="331"/>
    </row>
    <row r="202" ht="15" customHeight="1">
      <c r="B202" s="310"/>
      <c r="C202" s="316"/>
      <c r="D202" s="288"/>
      <c r="E202" s="288"/>
      <c r="F202" s="309" t="s">
        <v>47</v>
      </c>
      <c r="G202" s="288"/>
      <c r="H202" s="288" t="s">
        <v>587</v>
      </c>
      <c r="I202" s="288"/>
      <c r="J202" s="288"/>
      <c r="K202" s="331"/>
    </row>
    <row r="203" ht="15" customHeight="1">
      <c r="B203" s="310"/>
      <c r="C203" s="288"/>
      <c r="D203" s="288"/>
      <c r="E203" s="288"/>
      <c r="F203" s="309" t="s">
        <v>45</v>
      </c>
      <c r="G203" s="288"/>
      <c r="H203" s="288" t="s">
        <v>588</v>
      </c>
      <c r="I203" s="288"/>
      <c r="J203" s="288"/>
      <c r="K203" s="331"/>
    </row>
    <row r="204" ht="15" customHeight="1">
      <c r="B204" s="310"/>
      <c r="C204" s="288"/>
      <c r="D204" s="288"/>
      <c r="E204" s="288"/>
      <c r="F204" s="309" t="s">
        <v>46</v>
      </c>
      <c r="G204" s="288"/>
      <c r="H204" s="288" t="s">
        <v>589</v>
      </c>
      <c r="I204" s="288"/>
      <c r="J204" s="288"/>
      <c r="K204" s="331"/>
    </row>
    <row r="205" ht="15" customHeight="1">
      <c r="B205" s="310"/>
      <c r="C205" s="288"/>
      <c r="D205" s="288"/>
      <c r="E205" s="288"/>
      <c r="F205" s="309"/>
      <c r="G205" s="288"/>
      <c r="H205" s="288"/>
      <c r="I205" s="288"/>
      <c r="J205" s="288"/>
      <c r="K205" s="331"/>
    </row>
    <row r="206" ht="15" customHeight="1">
      <c r="B206" s="310"/>
      <c r="C206" s="288" t="s">
        <v>530</v>
      </c>
      <c r="D206" s="288"/>
      <c r="E206" s="288"/>
      <c r="F206" s="309" t="s">
        <v>76</v>
      </c>
      <c r="G206" s="288"/>
      <c r="H206" s="288" t="s">
        <v>590</v>
      </c>
      <c r="I206" s="288"/>
      <c r="J206" s="288"/>
      <c r="K206" s="331"/>
    </row>
    <row r="207" ht="15" customHeight="1">
      <c r="B207" s="310"/>
      <c r="C207" s="316"/>
      <c r="D207" s="288"/>
      <c r="E207" s="288"/>
      <c r="F207" s="309" t="s">
        <v>427</v>
      </c>
      <c r="G207" s="288"/>
      <c r="H207" s="288" t="s">
        <v>428</v>
      </c>
      <c r="I207" s="288"/>
      <c r="J207" s="288"/>
      <c r="K207" s="331"/>
    </row>
    <row r="208" ht="15" customHeight="1">
      <c r="B208" s="310"/>
      <c r="C208" s="288"/>
      <c r="D208" s="288"/>
      <c r="E208" s="288"/>
      <c r="F208" s="309" t="s">
        <v>425</v>
      </c>
      <c r="G208" s="288"/>
      <c r="H208" s="288" t="s">
        <v>591</v>
      </c>
      <c r="I208" s="288"/>
      <c r="J208" s="288"/>
      <c r="K208" s="331"/>
    </row>
    <row r="209" ht="15" customHeight="1">
      <c r="B209" s="348"/>
      <c r="C209" s="316"/>
      <c r="D209" s="316"/>
      <c r="E209" s="316"/>
      <c r="F209" s="309" t="s">
        <v>429</v>
      </c>
      <c r="G209" s="294"/>
      <c r="H209" s="335" t="s">
        <v>430</v>
      </c>
      <c r="I209" s="335"/>
      <c r="J209" s="335"/>
      <c r="K209" s="349"/>
    </row>
    <row r="210" ht="15" customHeight="1">
      <c r="B210" s="348"/>
      <c r="C210" s="316"/>
      <c r="D210" s="316"/>
      <c r="E210" s="316"/>
      <c r="F210" s="309" t="s">
        <v>431</v>
      </c>
      <c r="G210" s="294"/>
      <c r="H210" s="335" t="s">
        <v>407</v>
      </c>
      <c r="I210" s="335"/>
      <c r="J210" s="335"/>
      <c r="K210" s="349"/>
    </row>
    <row r="211" ht="15" customHeight="1">
      <c r="B211" s="348"/>
      <c r="C211" s="316"/>
      <c r="D211" s="316"/>
      <c r="E211" s="316"/>
      <c r="F211" s="350"/>
      <c r="G211" s="294"/>
      <c r="H211" s="351"/>
      <c r="I211" s="351"/>
      <c r="J211" s="351"/>
      <c r="K211" s="349"/>
    </row>
    <row r="212" ht="15" customHeight="1">
      <c r="B212" s="348"/>
      <c r="C212" s="288" t="s">
        <v>554</v>
      </c>
      <c r="D212" s="316"/>
      <c r="E212" s="316"/>
      <c r="F212" s="309">
        <v>1</v>
      </c>
      <c r="G212" s="294"/>
      <c r="H212" s="335" t="s">
        <v>592</v>
      </c>
      <c r="I212" s="335"/>
      <c r="J212" s="335"/>
      <c r="K212" s="349"/>
    </row>
    <row r="213" ht="15" customHeight="1">
      <c r="B213" s="348"/>
      <c r="C213" s="316"/>
      <c r="D213" s="316"/>
      <c r="E213" s="316"/>
      <c r="F213" s="309">
        <v>2</v>
      </c>
      <c r="G213" s="294"/>
      <c r="H213" s="335" t="s">
        <v>593</v>
      </c>
      <c r="I213" s="335"/>
      <c r="J213" s="335"/>
      <c r="K213" s="349"/>
    </row>
    <row r="214" ht="15" customHeight="1">
      <c r="B214" s="348"/>
      <c r="C214" s="316"/>
      <c r="D214" s="316"/>
      <c r="E214" s="316"/>
      <c r="F214" s="309">
        <v>3</v>
      </c>
      <c r="G214" s="294"/>
      <c r="H214" s="335" t="s">
        <v>594</v>
      </c>
      <c r="I214" s="335"/>
      <c r="J214" s="335"/>
      <c r="K214" s="349"/>
    </row>
    <row r="215" ht="15" customHeight="1">
      <c r="B215" s="348"/>
      <c r="C215" s="316"/>
      <c r="D215" s="316"/>
      <c r="E215" s="316"/>
      <c r="F215" s="309">
        <v>4</v>
      </c>
      <c r="G215" s="294"/>
      <c r="H215" s="335" t="s">
        <v>595</v>
      </c>
      <c r="I215" s="335"/>
      <c r="J215" s="335"/>
      <c r="K215" s="349"/>
    </row>
    <row r="216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Jaroš Pavel, DiS.</dc:creator>
  <cp:lastModifiedBy>Jaroš Pavel, DiS.</cp:lastModifiedBy>
  <dcterms:created xsi:type="dcterms:W3CDTF">2018-07-19T06:56:39Z</dcterms:created>
  <dcterms:modified xsi:type="dcterms:W3CDTF">2018-07-19T06:56:43Z</dcterms:modified>
</cp:coreProperties>
</file>